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2465" tabRatio="641" activeTab="1"/>
  </bookViews>
  <sheets>
    <sheet name="剑阁县2018年统筹整合财政涉农资金汇总表" sheetId="1" r:id="rId1"/>
    <sheet name="剑阁县2018年统筹整合财政涉农资金使用安排脱贫攻坚项目表" sheetId="2" r:id="rId2"/>
  </sheets>
  <definedNames>
    <definedName name="_xlnm._FilterDatabase" localSheetId="1" hidden="1">'剑阁县2018年统筹整合财政涉农资金使用安排脱贫攻坚项目表'!$A$4:$IM$1888</definedName>
    <definedName name="_xlnm.Print_Area" localSheetId="1">'剑阁县2018年统筹整合财政涉农资金使用安排脱贫攻坚项目表'!$A$1:$N$1888</definedName>
    <definedName name="_xlnm.Print_Titles" localSheetId="1">'剑阁县2018年统筹整合财政涉农资金使用安排脱贫攻坚项目表'!$3:$4</definedName>
  </definedNames>
  <calcPr fullCalcOnLoad="1"/>
</workbook>
</file>

<file path=xl/sharedStrings.xml><?xml version="1.0" encoding="utf-8"?>
<sst xmlns="http://schemas.openxmlformats.org/spreadsheetml/2006/main" count="11547" uniqueCount="1259">
  <si>
    <t>……</t>
  </si>
  <si>
    <t>附件2</t>
  </si>
  <si>
    <t>项目类别和名称</t>
  </si>
  <si>
    <t>建设任务</t>
  </si>
  <si>
    <t>项目计划投资（万元）</t>
  </si>
  <si>
    <t>整合后资金使用监管责任单位</t>
  </si>
  <si>
    <t>扶贫成效</t>
  </si>
  <si>
    <t>实施地点</t>
  </si>
  <si>
    <t>建设规模及内容</t>
  </si>
  <si>
    <t>建设标准</t>
  </si>
  <si>
    <t>建设进度计划</t>
  </si>
  <si>
    <t>总投资</t>
  </si>
  <si>
    <t>其中：整合涉农资金投入</t>
  </si>
  <si>
    <t>整合涉农资金来源
（要说明资金来源层级）</t>
  </si>
  <si>
    <t>惠及贫困村（个）</t>
  </si>
  <si>
    <t>惠及贫困户（户）</t>
  </si>
  <si>
    <t>合计</t>
  </si>
  <si>
    <t>—</t>
  </si>
  <si>
    <t>一、基础设施</t>
  </si>
  <si>
    <t>（一）交通</t>
  </si>
  <si>
    <t>1.通村组道路</t>
  </si>
  <si>
    <t>通组水泥路工程</t>
  </si>
  <si>
    <t>龙源镇兴泉村</t>
  </si>
  <si>
    <t>四季度完工</t>
  </si>
  <si>
    <t>交通运输局</t>
  </si>
  <si>
    <t>闻溪乡长春村</t>
  </si>
  <si>
    <t>姚家乡柳场村</t>
  </si>
  <si>
    <t>盐店镇五丰村</t>
  </si>
  <si>
    <t>西庙乡鲜花村</t>
  </si>
  <si>
    <t>毛坝乡团山村</t>
  </si>
  <si>
    <t>垂泉乡春光村</t>
  </si>
  <si>
    <t>武连镇兴隆村</t>
  </si>
  <si>
    <t>东宝镇新建村</t>
  </si>
  <si>
    <t>秀钟乡太清村</t>
  </si>
  <si>
    <t>迎水乡天珠村</t>
  </si>
  <si>
    <t>国光乡石印村</t>
  </si>
  <si>
    <t>开封镇高山村</t>
  </si>
  <si>
    <t>元山镇爱国村</t>
  </si>
  <si>
    <t>公店乡五一村</t>
  </si>
  <si>
    <t>金仙镇西河村</t>
  </si>
  <si>
    <t>香沉镇阳明村</t>
  </si>
  <si>
    <t>香沉镇剑南村</t>
  </si>
  <si>
    <t>圈龙乡三泉村</t>
  </si>
  <si>
    <t>吼狮乡天星村</t>
  </si>
  <si>
    <t>吼狮乡龙角村</t>
  </si>
  <si>
    <t>涂山乡石剑村</t>
  </si>
  <si>
    <t>长岭乡双桥村</t>
  </si>
  <si>
    <t>店子乡登高村</t>
  </si>
  <si>
    <t>鹤龄镇翠柏村</t>
  </si>
  <si>
    <t>羊岭镇剑寺村</t>
  </si>
  <si>
    <t>杨村镇柏梓村</t>
  </si>
  <si>
    <t>车购税用于一般项目资金</t>
  </si>
  <si>
    <t>江口镇新禾村</t>
  </si>
  <si>
    <t>汉阳镇东风村</t>
  </si>
  <si>
    <t>下寺镇硝厂村</t>
  </si>
  <si>
    <t>龙源镇七宝村</t>
  </si>
  <si>
    <t>田家乡龙池村</t>
  </si>
  <si>
    <t>城北镇剑北村</t>
  </si>
  <si>
    <t>姚家乡天字村</t>
  </si>
  <si>
    <t>西庙乡八一村</t>
  </si>
  <si>
    <t>义兴乡宫堂村</t>
  </si>
  <si>
    <t>垂泉乡寿山村</t>
  </si>
  <si>
    <t>开封镇光辉村</t>
  </si>
  <si>
    <t>高池乡庄子村</t>
  </si>
  <si>
    <t>正兴乡星火村</t>
  </si>
  <si>
    <t>元山镇福泉村</t>
  </si>
  <si>
    <t>香沉镇东沟村</t>
  </si>
  <si>
    <t>香沉镇跃进社区</t>
  </si>
  <si>
    <t>香沉镇乘风村</t>
  </si>
  <si>
    <t>圈龙乡太吉村</t>
  </si>
  <si>
    <t>店子乡大河村</t>
  </si>
  <si>
    <t>鹤龄镇柏林村</t>
  </si>
  <si>
    <t>羊岭镇蒲花村</t>
  </si>
  <si>
    <t>杨村镇石门村</t>
  </si>
  <si>
    <t>杨村镇官店村</t>
  </si>
  <si>
    <t>樵店乡蒲李村</t>
  </si>
  <si>
    <t>木马镇威灵村</t>
  </si>
  <si>
    <t>汉阳镇永泉村</t>
  </si>
  <si>
    <t>汉阳镇七里村</t>
  </si>
  <si>
    <t>普安镇银山村</t>
  </si>
  <si>
    <t>义兴乡土垭村</t>
  </si>
  <si>
    <t>元山镇石楼村</t>
  </si>
  <si>
    <t>元山镇金竹村</t>
  </si>
  <si>
    <t>元山镇铁炉村</t>
  </si>
  <si>
    <t>柘坝乡林山村</t>
  </si>
  <si>
    <t>羊岭镇大堰村</t>
  </si>
  <si>
    <t>鹤龄镇石垭村</t>
  </si>
  <si>
    <t>鹤龄镇化林村</t>
  </si>
  <si>
    <t>高观乡龙山村</t>
  </si>
  <si>
    <t>2.村道窄路加宽</t>
  </si>
  <si>
    <t>村道窄路加宽工程</t>
  </si>
  <si>
    <t>闻溪乡新中村</t>
  </si>
  <si>
    <t>加宽至4.5米</t>
  </si>
  <si>
    <t>闻溪乡鲁公村</t>
  </si>
  <si>
    <t>龙源镇中岭村</t>
  </si>
  <si>
    <t>北庙乡钟岭村</t>
  </si>
  <si>
    <t>垂泉乡宝珠村</t>
  </si>
  <si>
    <t>田家乡共和村</t>
  </si>
  <si>
    <t>武连镇庙岭村</t>
  </si>
  <si>
    <t>武连镇四合村</t>
  </si>
  <si>
    <t>公兴镇茶垭村</t>
  </si>
  <si>
    <t>毛坝乡光华村</t>
  </si>
  <si>
    <t>柳沟镇长安村</t>
  </si>
  <si>
    <t>元山镇红旗村</t>
  </si>
  <si>
    <t xml:space="preserve"> </t>
  </si>
  <si>
    <t>汉阳镇登山村</t>
  </si>
  <si>
    <t>3、通村水泥路（2017年实施）</t>
  </si>
  <si>
    <t>通村水泥路工程</t>
  </si>
  <si>
    <t>下寺镇下寺村</t>
  </si>
  <si>
    <t>已完工</t>
  </si>
  <si>
    <t>龙源镇登云村</t>
  </si>
  <si>
    <t>龙源镇先化村</t>
  </si>
  <si>
    <t>闻溪乡中山村</t>
  </si>
  <si>
    <t>田家乡双丰村</t>
  </si>
  <si>
    <t>田家乡石磬村</t>
  </si>
  <si>
    <t>田家乡石泉村</t>
  </si>
  <si>
    <t>江石乡黎垭村</t>
  </si>
  <si>
    <t>城北镇锯山村</t>
  </si>
  <si>
    <t>城北镇水池村</t>
  </si>
  <si>
    <t>城北镇龙凤村</t>
  </si>
  <si>
    <t>城北镇闻风村</t>
  </si>
  <si>
    <t>北庙乡水井村</t>
  </si>
  <si>
    <t>姚家乡银溪村</t>
  </si>
  <si>
    <t>盐店镇石笋村</t>
  </si>
  <si>
    <t>盐店镇红花村</t>
  </si>
  <si>
    <t>盐店镇五指村</t>
  </si>
  <si>
    <t>西庙乡上游村</t>
  </si>
  <si>
    <t>柳沟镇南庙村</t>
  </si>
  <si>
    <t>柳沟镇文星村</t>
  </si>
  <si>
    <t>凉山乡云凤村</t>
  </si>
  <si>
    <t>垂泉乡回龙村</t>
  </si>
  <si>
    <t>垂泉乡清水村</t>
  </si>
  <si>
    <t>东宝镇东升村</t>
  </si>
  <si>
    <t>秀钟乡王河村</t>
  </si>
  <si>
    <t>马灯乡武庵村</t>
  </si>
  <si>
    <t>迎水乡双龙村</t>
  </si>
  <si>
    <t>迎水乡燕子村</t>
  </si>
  <si>
    <t>高池乡杨岭村</t>
  </si>
  <si>
    <t>高池乡高池村</t>
  </si>
  <si>
    <t>碗泉乡高垭村</t>
  </si>
  <si>
    <t>碗泉乡碗泉村</t>
  </si>
  <si>
    <t>演圣镇龙滩村</t>
  </si>
  <si>
    <t>柘坝乡弹垭村</t>
  </si>
  <si>
    <t>公店乡荣光村</t>
  </si>
  <si>
    <t>金仙镇赛金村</t>
  </si>
  <si>
    <t>涂山乡太和村</t>
  </si>
  <si>
    <t>店子乡联盟村</t>
  </si>
  <si>
    <t>鹤龄镇会龙村</t>
  </si>
  <si>
    <t>鹤龄镇永兴村</t>
  </si>
  <si>
    <t>羊岭镇庙坝村</t>
  </si>
  <si>
    <t>樵店乡元包村</t>
  </si>
  <si>
    <t>江口镇新庄村</t>
  </si>
  <si>
    <t>木马镇后坪村</t>
  </si>
  <si>
    <t>柏垭乡程山村</t>
  </si>
  <si>
    <t>柏垭乡柳青村</t>
  </si>
  <si>
    <t>高观乡新田村</t>
  </si>
  <si>
    <t>张王乡嘉陵村</t>
  </si>
  <si>
    <t>汉阳镇陡嘴村</t>
  </si>
  <si>
    <t>汉阳镇天桥村</t>
  </si>
  <si>
    <t>张王乡长石村</t>
  </si>
  <si>
    <t>柏垭乡井泉村</t>
  </si>
  <si>
    <t>锦屏乡佛山村</t>
  </si>
  <si>
    <t>摇铃乡楼房村</t>
  </si>
  <si>
    <t>汉阳镇灯煌村</t>
  </si>
  <si>
    <t>高观乡茶坪村</t>
  </si>
  <si>
    <t>元山镇柳河村</t>
  </si>
  <si>
    <t>下寺镇石瓮村</t>
  </si>
  <si>
    <t>下寺镇五台村</t>
  </si>
  <si>
    <t>龙源镇青龙村</t>
  </si>
  <si>
    <t>毛坝乡元山村</t>
  </si>
  <si>
    <t>凉山乡珠珍村</t>
  </si>
  <si>
    <t>东宝镇迎春村</t>
  </si>
  <si>
    <t>东宝镇长梁村</t>
  </si>
  <si>
    <t>东宝镇桐梁村</t>
  </si>
  <si>
    <t>东宝镇双华村</t>
  </si>
  <si>
    <t>开封镇东华村</t>
  </si>
  <si>
    <t>元山镇普同村</t>
  </si>
  <si>
    <t>王河镇鲁垭村</t>
  </si>
  <si>
    <t>柘坝乡群力村</t>
  </si>
  <si>
    <t>公兴镇大梁村</t>
  </si>
  <si>
    <t>香沉镇卫星村</t>
  </si>
  <si>
    <t>圈龙乡金玲村</t>
  </si>
  <si>
    <t>圈龙乡灯杆村</t>
  </si>
  <si>
    <t>长岭乡玉溪村</t>
  </si>
  <si>
    <t>禾丰乡油坊村</t>
  </si>
  <si>
    <t>白龙镇石滩村</t>
  </si>
  <si>
    <t>店子乡龙水村</t>
  </si>
  <si>
    <t>羊岭镇青柏村</t>
  </si>
  <si>
    <t>鹤龄镇白鹤村</t>
  </si>
  <si>
    <t>羊岭镇桥河村</t>
  </si>
  <si>
    <t>羊岭镇钟鼓村</t>
  </si>
  <si>
    <t>羊岭镇太平村</t>
  </si>
  <si>
    <t>羊岭镇马鞍村</t>
  </si>
  <si>
    <t>羊岭镇灵泉村</t>
  </si>
  <si>
    <t>杨村镇三合村</t>
  </si>
  <si>
    <t>樵店乡木林村</t>
  </si>
  <si>
    <t>秀钟乡柏堰村</t>
  </si>
  <si>
    <t>吼狮乡来龙村</t>
  </si>
  <si>
    <t>禾丰乡健全村</t>
  </si>
  <si>
    <t>汉阳镇青松村</t>
  </si>
  <si>
    <t>姚家乡柳杨村</t>
  </si>
  <si>
    <t>摇铃乡永安村</t>
  </si>
  <si>
    <t>凉山乡松林村</t>
  </si>
  <si>
    <t>江口镇灌林村</t>
  </si>
  <si>
    <t>江口镇高堂村</t>
  </si>
  <si>
    <t>高观乡鸡鸣村</t>
  </si>
  <si>
    <t>鹤龄镇青木村</t>
  </si>
  <si>
    <t>闻溪乡永丰村</t>
  </si>
  <si>
    <t>姚家乡繁荣村</t>
  </si>
  <si>
    <t>东宝镇西林村</t>
  </si>
  <si>
    <t>江石乡天堂村</t>
  </si>
  <si>
    <t>下寺镇空木村</t>
  </si>
  <si>
    <t>正兴乡孔龙村</t>
  </si>
  <si>
    <t>开封镇白云村</t>
  </si>
  <si>
    <t>香沉镇元柏村</t>
  </si>
  <si>
    <t>白龙镇清丰村</t>
  </si>
  <si>
    <t>广坪乡前途村</t>
  </si>
  <si>
    <t>广坪乡健康村</t>
  </si>
  <si>
    <t>广坪乡柿垭村</t>
  </si>
  <si>
    <t>（二）水利</t>
  </si>
  <si>
    <t>1.水利工程</t>
  </si>
  <si>
    <t>1.1整治山坪塘</t>
  </si>
  <si>
    <t>整治山坪塘310口、新建蓄水池12口、新建石河堰13道</t>
  </si>
  <si>
    <t>－</t>
  </si>
  <si>
    <t>整治山坪塘</t>
  </si>
  <si>
    <t>整治山坪塘1口</t>
  </si>
  <si>
    <t>整型治漏、整治溢洪道及放水设施</t>
  </si>
  <si>
    <t>水利发展资金－中央</t>
  </si>
  <si>
    <t>县水务局</t>
  </si>
  <si>
    <t>剑门关镇剑城村</t>
  </si>
  <si>
    <t>汉阳镇云丰村</t>
  </si>
  <si>
    <t>汉阳镇中心村</t>
  </si>
  <si>
    <t>整治山坪塘2口</t>
  </si>
  <si>
    <t>张王乡苍山村</t>
  </si>
  <si>
    <t>张王乡大柏村</t>
  </si>
  <si>
    <t>整治山坪塘3口</t>
  </si>
  <si>
    <t>普安镇剑西村</t>
  </si>
  <si>
    <t>普安镇光荣村</t>
  </si>
  <si>
    <t>闻溪乡檬树村</t>
  </si>
  <si>
    <t>整治山坪塘7口</t>
  </si>
  <si>
    <t>整治山坪塘3口、新建蓄水池1口、新建石河堰1道</t>
  </si>
  <si>
    <t>城北镇亮垭村</t>
  </si>
  <si>
    <t>城北镇民主村</t>
  </si>
  <si>
    <t>姚家乡元宝村</t>
  </si>
  <si>
    <t>西庙乡清潭村</t>
  </si>
  <si>
    <t>武连镇觉苑社区</t>
  </si>
  <si>
    <t>东宝镇楼台村</t>
  </si>
  <si>
    <t>马灯乡瓦子村</t>
  </si>
  <si>
    <t>秀钟乡荷花村</t>
  </si>
  <si>
    <t>秀钟乡双星村</t>
  </si>
  <si>
    <t>正兴乡崇岭村</t>
  </si>
  <si>
    <t>正兴乡三元村</t>
  </si>
  <si>
    <t>元山镇幸福村</t>
  </si>
  <si>
    <t>凉山乡联合村</t>
  </si>
  <si>
    <t>演圣镇切山村</t>
  </si>
  <si>
    <t>演圣镇梁垭村</t>
  </si>
  <si>
    <t>演圣镇天井村</t>
  </si>
  <si>
    <t>圈龙乡新丰村</t>
  </si>
  <si>
    <t>香沉镇三堆村</t>
  </si>
  <si>
    <t>长岭乡玉台村</t>
  </si>
  <si>
    <t>禾丰乡云起村</t>
  </si>
  <si>
    <t>店子乡尖山村</t>
  </si>
  <si>
    <t>店子乡永兴社区</t>
  </si>
  <si>
    <t>广坪乡快乐村</t>
  </si>
  <si>
    <t>整治山坪塘6口</t>
  </si>
  <si>
    <t>碑垭乡小碑村</t>
  </si>
  <si>
    <t>摇铃乡唐家村</t>
  </si>
  <si>
    <t>摇铃乡双碑村</t>
  </si>
  <si>
    <t>鹤龄镇龙潭村</t>
  </si>
  <si>
    <t>樵店乡岱岭村</t>
  </si>
  <si>
    <t>锦屏乡白水村</t>
  </si>
  <si>
    <t>锦屏乡灯河村</t>
  </si>
  <si>
    <t>锦屏乡青墟村</t>
  </si>
  <si>
    <t>江口镇白包村</t>
  </si>
  <si>
    <t>木马镇庵子村</t>
  </si>
  <si>
    <t>木马镇金魁村</t>
  </si>
  <si>
    <t>柏垭乡共同村</t>
  </si>
  <si>
    <t>新建微水池7口</t>
  </si>
  <si>
    <t>财政专项扶贫资金－省级</t>
  </si>
  <si>
    <t>下寺镇窑沟村</t>
  </si>
  <si>
    <t>整治山坪塘4口，新建微水池2口</t>
  </si>
  <si>
    <t>下寺镇峰垭村</t>
  </si>
  <si>
    <t>整治山坪塘8口</t>
  </si>
  <si>
    <t>上寺乡三房村</t>
  </si>
  <si>
    <t>新建微水池5口</t>
  </si>
  <si>
    <t>剑门关镇双旗村</t>
  </si>
  <si>
    <t>张王乡号角村</t>
  </si>
  <si>
    <t>张王乡紫荆村</t>
  </si>
  <si>
    <t>张王乡金光村</t>
  </si>
  <si>
    <t>张王乡金黄村</t>
  </si>
  <si>
    <t>张王乡陵江村</t>
  </si>
  <si>
    <t>张王乡穿井村</t>
  </si>
  <si>
    <t>整治山坪塘3口，新建微水池2口</t>
  </si>
  <si>
    <t>张王乡青龙社区</t>
  </si>
  <si>
    <t>城北镇碑梁村</t>
  </si>
  <si>
    <t>整治山坪塘10口</t>
  </si>
  <si>
    <t>城北镇城北村</t>
  </si>
  <si>
    <t>整治山坪塘1口，新建石河堰1道</t>
  </si>
  <si>
    <t>整治山坪塘4口，新建整治石河堰3道</t>
  </si>
  <si>
    <t>盐店镇莲花村</t>
  </si>
  <si>
    <t>杨村镇长湖村</t>
  </si>
  <si>
    <t>义兴乡工农村</t>
  </si>
  <si>
    <t>凉山乡盐井村</t>
  </si>
  <si>
    <t>东宝镇西阳村</t>
  </si>
  <si>
    <t>马灯乡马灯村</t>
  </si>
  <si>
    <t>开封镇友爱村</t>
  </si>
  <si>
    <t>整治山坪塘5口，新建石河堰2道</t>
  </si>
  <si>
    <t>开封镇永生村</t>
  </si>
  <si>
    <t>高池乡牌坊村</t>
  </si>
  <si>
    <t>迎水乡慈恩村</t>
  </si>
  <si>
    <t>整治山坪塘4口</t>
  </si>
  <si>
    <t>王河镇深垭村</t>
  </si>
  <si>
    <t>公兴镇凤凰村</t>
  </si>
  <si>
    <t>圈龙乡新桥村</t>
  </si>
  <si>
    <t>整治山坪塘9口，新建石河堰2道</t>
  </si>
  <si>
    <t>圈龙乡金陵村</t>
  </si>
  <si>
    <t>涂山乡迎新村</t>
  </si>
  <si>
    <t>香沉镇龙台村</t>
  </si>
  <si>
    <t>长岭乡井坝村</t>
  </si>
  <si>
    <t>新建石河堰5道</t>
  </si>
  <si>
    <t>广坪乡小河村</t>
  </si>
  <si>
    <t>碑垭乡松柏村</t>
  </si>
  <si>
    <t>摇铃乡黄林村</t>
  </si>
  <si>
    <t>新建石河堰2道</t>
  </si>
  <si>
    <t>江口镇金钟村</t>
  </si>
  <si>
    <t>高观乡田坝村</t>
  </si>
  <si>
    <t>整治山坪塘5口</t>
  </si>
  <si>
    <t>汉阳镇新场村</t>
  </si>
  <si>
    <t>解决病险山坪塘危害</t>
  </si>
  <si>
    <t>2018年四季度完工</t>
  </si>
  <si>
    <t>山坪塘2口</t>
  </si>
  <si>
    <t>解决病险山坪塘危害、解决饮水不安全</t>
  </si>
  <si>
    <t>山坪塘1口</t>
  </si>
  <si>
    <t>1.2整治水渠</t>
  </si>
  <si>
    <t>1.3其他</t>
  </si>
  <si>
    <t>1.3.1 小（二）型水库除险加固</t>
  </si>
  <si>
    <t>病险水库除险加固</t>
  </si>
  <si>
    <t>小（二）型水库除险加固</t>
  </si>
  <si>
    <t>消除安全隐患</t>
  </si>
  <si>
    <t>2019年完工</t>
  </si>
  <si>
    <t>汉阳镇顺风村</t>
  </si>
  <si>
    <t>龙源镇青杆村</t>
  </si>
  <si>
    <t>国光乡朝阳村</t>
  </si>
  <si>
    <t>涂山乡皇山村</t>
  </si>
  <si>
    <t>店子乡盘龙村</t>
  </si>
  <si>
    <t>产粮大县奖励资金-中央</t>
  </si>
  <si>
    <t>1.3.2 高效节水项目</t>
  </si>
  <si>
    <t>高效节水项目</t>
  </si>
  <si>
    <t>节水灌溉1200亩</t>
  </si>
  <si>
    <t>水利发展资金－省级</t>
  </si>
  <si>
    <t>1.3.3提灌站</t>
  </si>
  <si>
    <t>新建和维修改造提灌站</t>
  </si>
  <si>
    <t>新建提灌站1座</t>
  </si>
  <si>
    <t>财政专项扶贫资金－中央</t>
  </si>
  <si>
    <t>县农业局</t>
  </si>
  <si>
    <t>武连镇计划村</t>
  </si>
  <si>
    <t>1.3.4其他</t>
  </si>
  <si>
    <t>维修水库闸门</t>
  </si>
  <si>
    <t>维修剑雄水库闸门1处</t>
  </si>
  <si>
    <t>解决病险水库危害</t>
  </si>
  <si>
    <t>其他水利工程</t>
  </si>
  <si>
    <t>城北、演圣等乡镇</t>
  </si>
  <si>
    <t>农村饮水安全工程专项资金－省级</t>
  </si>
  <si>
    <t>疏浚河道</t>
  </si>
  <si>
    <t>河道综合治理1.398公里</t>
  </si>
  <si>
    <t>河道疏浚</t>
  </si>
  <si>
    <t>整治河道1.648公里</t>
  </si>
  <si>
    <t>2.饮水工程</t>
  </si>
  <si>
    <t>2.1小型集中供水</t>
  </si>
  <si>
    <t>新建供水工程1967处</t>
  </si>
  <si>
    <t>供水工程</t>
  </si>
  <si>
    <t>新建供水工程5处</t>
  </si>
  <si>
    <t>解决饮水不安全</t>
  </si>
  <si>
    <t>上寺乡猫儿村</t>
  </si>
  <si>
    <t>新建供水工程1处</t>
  </si>
  <si>
    <t>剑门关镇大房村</t>
  </si>
  <si>
    <t>剑门关镇剑山村</t>
  </si>
  <si>
    <t>新建供水工程3处</t>
  </si>
  <si>
    <t>剑门关镇高峰村</t>
  </si>
  <si>
    <t>剑门关镇剑雄村</t>
  </si>
  <si>
    <t>新建供水工程6处</t>
  </si>
  <si>
    <t>剑门关镇元安村</t>
  </si>
  <si>
    <t>新建供水工程2处</t>
  </si>
  <si>
    <t>剑门关镇剑门村</t>
  </si>
  <si>
    <t>剑门关镇剑华村</t>
  </si>
  <si>
    <t>汉阳镇壮山村</t>
  </si>
  <si>
    <t>汉阳镇锁溪村</t>
  </si>
  <si>
    <t>普安镇中坪村</t>
  </si>
  <si>
    <t>普安镇剑坪村</t>
  </si>
  <si>
    <t>普安镇丰光村</t>
  </si>
  <si>
    <t>普安镇鹤鸣村</t>
  </si>
  <si>
    <t>普安镇白虎村</t>
  </si>
  <si>
    <t>新建供水工程4处</t>
  </si>
  <si>
    <t>闻溪乡大湾村</t>
  </si>
  <si>
    <t>闻溪乡建兴村</t>
  </si>
  <si>
    <t>新建供水工程7处</t>
  </si>
  <si>
    <t>闻溪乡营盘社区</t>
  </si>
  <si>
    <t>闻溪乡二郎村</t>
  </si>
  <si>
    <t>新建供水工程8处</t>
  </si>
  <si>
    <t>龙源镇红彤村</t>
  </si>
  <si>
    <t>龙源镇演正村</t>
  </si>
  <si>
    <t>龙源镇宝泉村</t>
  </si>
  <si>
    <t>龙源镇文笔村</t>
  </si>
  <si>
    <t>龙源镇尖岭村</t>
  </si>
  <si>
    <t>田家乡田庙村</t>
  </si>
  <si>
    <t>田家乡响水村</t>
  </si>
  <si>
    <t>江石乡江石村</t>
  </si>
  <si>
    <t>江石乡双塔村</t>
  </si>
  <si>
    <t>江石乡五台村</t>
  </si>
  <si>
    <t>江石乡西山村</t>
  </si>
  <si>
    <t>江石乡明镜村</t>
  </si>
  <si>
    <t>城北镇飞凤村</t>
  </si>
  <si>
    <t>北庙乡石桥村</t>
  </si>
  <si>
    <t>北庙乡孤玉村</t>
  </si>
  <si>
    <t>盐店镇盐河村</t>
  </si>
  <si>
    <t>盐店镇青林村</t>
  </si>
  <si>
    <t>盐店镇双马村</t>
  </si>
  <si>
    <t>西庙乡南山村</t>
  </si>
  <si>
    <t>西庙乡石花村</t>
  </si>
  <si>
    <t>柳沟镇光明村</t>
  </si>
  <si>
    <t>柳沟镇三清村</t>
  </si>
  <si>
    <t>毛坝乡百花村</t>
  </si>
  <si>
    <t>毛坝乡斑竹村</t>
  </si>
  <si>
    <t>义兴乡劳动村</t>
  </si>
  <si>
    <t>义兴乡沙河村</t>
  </si>
  <si>
    <t>义兴乡红星村</t>
  </si>
  <si>
    <t>凉山乡甘水村</t>
  </si>
  <si>
    <t>凉山乡五羊村</t>
  </si>
  <si>
    <t>武连镇东垭村</t>
  </si>
  <si>
    <t>武连镇枣垭村</t>
  </si>
  <si>
    <t>武连镇武五村</t>
  </si>
  <si>
    <t>新建供水工程40处</t>
  </si>
  <si>
    <t>武连镇新桥社区</t>
  </si>
  <si>
    <t>新建供水工程13处</t>
  </si>
  <si>
    <t>新建供水工程45处</t>
  </si>
  <si>
    <t>东宝镇双井村</t>
  </si>
  <si>
    <t>新建供水工程12处</t>
  </si>
  <si>
    <t>东宝镇凉安村</t>
  </si>
  <si>
    <t>新建供水工程9处</t>
  </si>
  <si>
    <t>新建供水工程21处</t>
  </si>
  <si>
    <t>东宝镇青山村</t>
  </si>
  <si>
    <t>新建供水工程22处</t>
  </si>
  <si>
    <t>正兴乡金顶村</t>
  </si>
  <si>
    <t>正兴乡河西村</t>
  </si>
  <si>
    <t>马灯乡纯阳村</t>
  </si>
  <si>
    <t>马灯乡三江村</t>
  </si>
  <si>
    <t>开封镇中营村</t>
  </si>
  <si>
    <t>高池乡青荣村</t>
  </si>
  <si>
    <t>高池乡高塔村</t>
  </si>
  <si>
    <t>高池乡灯塔村</t>
  </si>
  <si>
    <t>高池乡作坊村</t>
  </si>
  <si>
    <t>迎水乡白顶村</t>
  </si>
  <si>
    <t>迎水乡寺坝村</t>
  </si>
  <si>
    <t>中央预算内投资用于“三农”建设部分</t>
  </si>
  <si>
    <t>迎水乡玉清村</t>
  </si>
  <si>
    <t>迎水乡迎水村</t>
  </si>
  <si>
    <t>国光乡石堰村</t>
  </si>
  <si>
    <t>国光乡走马村</t>
  </si>
  <si>
    <t>国光乡土门村</t>
  </si>
  <si>
    <t>国光乡寨山村</t>
  </si>
  <si>
    <t>碗泉乡大林村</t>
  </si>
  <si>
    <t>碗泉乡大山村</t>
  </si>
  <si>
    <t>碗泉乡白兔村</t>
  </si>
  <si>
    <t>元山镇广化村</t>
  </si>
  <si>
    <t>元山镇白坝村</t>
  </si>
  <si>
    <t>新建供水工程10处</t>
  </si>
  <si>
    <t>元山镇平桥村</t>
  </si>
  <si>
    <t>元山镇鱼岭村</t>
  </si>
  <si>
    <t>元山镇二教村</t>
  </si>
  <si>
    <t>新建供水工程31处</t>
  </si>
  <si>
    <t>元山镇石板村</t>
  </si>
  <si>
    <t>柘坝乡南桥村</t>
  </si>
  <si>
    <t>柘坝乡银河村</t>
  </si>
  <si>
    <t>柘坝乡玉龙村</t>
  </si>
  <si>
    <t>柘坝乡大华村</t>
  </si>
  <si>
    <t>柘坝乡林茂村</t>
  </si>
  <si>
    <t>王河镇新电村</t>
  </si>
  <si>
    <t>王河镇吴家村</t>
  </si>
  <si>
    <t>王河镇皇观村</t>
  </si>
  <si>
    <t>王河镇板桥村</t>
  </si>
  <si>
    <t>公店乡六一村</t>
  </si>
  <si>
    <t>公店乡红碑村</t>
  </si>
  <si>
    <t>公店乡新家村</t>
  </si>
  <si>
    <t>公店乡智积村</t>
  </si>
  <si>
    <t>公店乡华光村</t>
  </si>
  <si>
    <t>演圣镇亭坝村</t>
  </si>
  <si>
    <t>演圣镇大坪村</t>
  </si>
  <si>
    <t>演圣镇寅圣村</t>
  </si>
  <si>
    <t>公兴镇大凉村</t>
  </si>
  <si>
    <t>公兴镇文林村</t>
  </si>
  <si>
    <t>公兴镇大桥社区</t>
  </si>
  <si>
    <t>公兴镇九龙村</t>
  </si>
  <si>
    <t>公兴镇新生村</t>
  </si>
  <si>
    <t>新建供水工程15处</t>
  </si>
  <si>
    <t>吼狮乡人马村</t>
  </si>
  <si>
    <t>吼狮乡兴峰村</t>
  </si>
  <si>
    <t>吼狮乡龙座村</t>
  </si>
  <si>
    <t>金仙镇大顺村</t>
  </si>
  <si>
    <t>圈龙乡新风村</t>
  </si>
  <si>
    <t>涂山乡罐铺村</t>
  </si>
  <si>
    <t>涂山乡苏维村</t>
  </si>
  <si>
    <t>涂山乡东河村</t>
  </si>
  <si>
    <t>长岭乡红岩村</t>
  </si>
  <si>
    <t>白龙镇小垭村</t>
  </si>
  <si>
    <t>白龙镇槐树村</t>
  </si>
  <si>
    <t>白龙镇庙垭村</t>
  </si>
  <si>
    <t>新建供水工程11处</t>
  </si>
  <si>
    <t>禾丰乡油房村</t>
  </si>
  <si>
    <t>禾丰乡两河村</t>
  </si>
  <si>
    <t>禾丰乡剑峰村</t>
  </si>
  <si>
    <t>店子乡天台村</t>
  </si>
  <si>
    <t>店子乡西至村</t>
  </si>
  <si>
    <t>店子乡元丰村</t>
  </si>
  <si>
    <t>碑垭乡刘家村</t>
  </si>
  <si>
    <t>鹤龄镇岳坪村</t>
  </si>
  <si>
    <t>鹤龄镇印合村</t>
  </si>
  <si>
    <t>锦屏乡锦屏村</t>
  </si>
  <si>
    <t>樵店乡新房村</t>
  </si>
  <si>
    <t>新建供水工程18处</t>
  </si>
  <si>
    <t>樵店乡井田村</t>
  </si>
  <si>
    <t>羊岭镇太平社区</t>
  </si>
  <si>
    <t>新建供水工程17处</t>
  </si>
  <si>
    <t>杨村镇杨垭村</t>
  </si>
  <si>
    <t>江口镇长江村</t>
  </si>
  <si>
    <t>江口镇百包村</t>
  </si>
  <si>
    <t>江口镇清明村</t>
  </si>
  <si>
    <t>木马镇华峰村</t>
  </si>
  <si>
    <t>木马镇停船村</t>
  </si>
  <si>
    <t>木马镇前坪村</t>
  </si>
  <si>
    <t>柏垭乡青坪村</t>
  </si>
  <si>
    <t>柏垭乡新庙村</t>
  </si>
  <si>
    <t>柏垭乡红梁村</t>
  </si>
  <si>
    <t>柏垭乡云顶村</t>
  </si>
  <si>
    <t>高观乡禾丰村</t>
  </si>
  <si>
    <t>高观乡健民村</t>
  </si>
  <si>
    <t>2017年已完工</t>
  </si>
  <si>
    <t>下寺镇冠京村</t>
  </si>
  <si>
    <t>下寺镇雷鸣社区</t>
  </si>
  <si>
    <t>上寺乡桅杆村</t>
  </si>
  <si>
    <t>剑门关镇双鱼村</t>
  </si>
  <si>
    <t>剑门关镇志公村</t>
  </si>
  <si>
    <t>汉阳镇二龙村</t>
  </si>
  <si>
    <t>普安镇城东村</t>
  </si>
  <si>
    <t>普安镇灯光村</t>
  </si>
  <si>
    <t>新建供水工程19处</t>
  </si>
  <si>
    <t>普安镇江东村</t>
  </si>
  <si>
    <t>普安镇同心村</t>
  </si>
  <si>
    <t>闻溪乡新观村</t>
  </si>
  <si>
    <t>龙源镇姜湾村</t>
  </si>
  <si>
    <t>龙源镇龙石村</t>
  </si>
  <si>
    <t>龙源镇一心村</t>
  </si>
  <si>
    <t>田家乡中凤村</t>
  </si>
  <si>
    <t>城北镇前锋村</t>
  </si>
  <si>
    <t>北庙乡青碑村</t>
  </si>
  <si>
    <t>北庙乡五星村</t>
  </si>
  <si>
    <t>西庙乡石柱村</t>
  </si>
  <si>
    <t>柳沟镇石龙村</t>
  </si>
  <si>
    <t>毛坝乡宝桥村</t>
  </si>
  <si>
    <t>凉山乡皇柏村</t>
  </si>
  <si>
    <t>垂泉乡柏杨村</t>
  </si>
  <si>
    <t>新建供水工程24处</t>
  </si>
  <si>
    <t>武连镇武侯村</t>
  </si>
  <si>
    <t>武连镇寨桥村</t>
  </si>
  <si>
    <t>新建供水工程16处</t>
  </si>
  <si>
    <t>正兴乡郭沟村</t>
  </si>
  <si>
    <t>正兴乡龙虎村</t>
  </si>
  <si>
    <t>马灯乡陈湾村</t>
  </si>
  <si>
    <t>秀钟乡东山村</t>
  </si>
  <si>
    <t>秀钟乡青岭村</t>
  </si>
  <si>
    <t>秀钟乡兴盛村</t>
  </si>
  <si>
    <t>秀钟乡秀山村</t>
  </si>
  <si>
    <t>开封镇龙桥村</t>
  </si>
  <si>
    <t>国光乡庆丰村</t>
  </si>
  <si>
    <t>国光乡五爱村</t>
  </si>
  <si>
    <t>碗泉乡泉水村</t>
  </si>
  <si>
    <t>元山镇宝田村</t>
  </si>
  <si>
    <t>新建供水工程14处</t>
  </si>
  <si>
    <t>新建供水工程26处</t>
  </si>
  <si>
    <t>柘坝乡小仓村</t>
  </si>
  <si>
    <t>新建供水工程46处</t>
  </si>
  <si>
    <t>柘坝乡迎丰村</t>
  </si>
  <si>
    <t>王河镇南华村</t>
  </si>
  <si>
    <t>新建供水工程39处</t>
  </si>
  <si>
    <t>演圣镇金刚村</t>
  </si>
  <si>
    <t>演圣镇中子村</t>
  </si>
  <si>
    <t>吼狮乡石马村</t>
  </si>
  <si>
    <t>吼狮乡向前村</t>
  </si>
  <si>
    <t>金仙镇柏垭村</t>
  </si>
  <si>
    <t>金仙镇金仙村</t>
  </si>
  <si>
    <t>金仙镇井峰村</t>
  </si>
  <si>
    <t>金仙镇双河村</t>
  </si>
  <si>
    <t>金仙镇小桥村</t>
  </si>
  <si>
    <t>圈龙乡金铃村</t>
  </si>
  <si>
    <t>涂山乡大桥村</t>
  </si>
  <si>
    <t>长岭乡金城村</t>
  </si>
  <si>
    <t>长岭乡桥楼村</t>
  </si>
  <si>
    <t>白龙镇春风村</t>
  </si>
  <si>
    <t>白龙镇古楼村</t>
  </si>
  <si>
    <t>广坪乡拱桥村</t>
  </si>
  <si>
    <t>碑垭乡大垭村</t>
  </si>
  <si>
    <t>碑垭乡山峰村</t>
  </si>
  <si>
    <t>碑垭乡先锋村</t>
  </si>
  <si>
    <t>摇铃乡黄铃村</t>
  </si>
  <si>
    <t>鹤龄镇赤化村</t>
  </si>
  <si>
    <t>鹤龄镇金珠村</t>
  </si>
  <si>
    <t>鹤龄镇绿水村</t>
  </si>
  <si>
    <t>鹤龄镇长寿村</t>
  </si>
  <si>
    <t>锦屏乡水磨村</t>
  </si>
  <si>
    <t>樵店乡中岩村</t>
  </si>
  <si>
    <t>羊岭镇茶角村</t>
  </si>
  <si>
    <t>杨村镇建设村</t>
  </si>
  <si>
    <t>江口镇陵丰村</t>
  </si>
  <si>
    <t>江口镇木林坝社区</t>
  </si>
  <si>
    <t>江口镇七林村</t>
  </si>
  <si>
    <t>江口镇闻江社区</t>
  </si>
  <si>
    <t>木马镇魁陵村</t>
  </si>
  <si>
    <t>木马镇七柏村</t>
  </si>
  <si>
    <t>木马镇松木村</t>
  </si>
  <si>
    <t>高观乡张帽村</t>
  </si>
  <si>
    <t>二、产业发展</t>
  </si>
  <si>
    <t>（一）种植业</t>
  </si>
  <si>
    <t>1.1核桃品改</t>
  </si>
  <si>
    <t>114个村</t>
  </si>
  <si>
    <t>9795亩</t>
  </si>
  <si>
    <t>核桃品改</t>
  </si>
  <si>
    <t>品改10亩，含技术指导和培训</t>
  </si>
  <si>
    <t>1.嫁接成活按照每株10元计
算，2.成活芽管护和技术指导1.5元/芽</t>
  </si>
  <si>
    <t>三季度完工</t>
  </si>
  <si>
    <t>林业改革发展资金－中央</t>
  </si>
  <si>
    <t>县林业园林局</t>
  </si>
  <si>
    <t>品改50亩，含技术指导和培训</t>
  </si>
  <si>
    <t>品改30亩，含技术指导和培训</t>
  </si>
  <si>
    <t>品改250亩，含技术指导和培训</t>
  </si>
  <si>
    <t>林业生态保护恢复
资金-省级</t>
  </si>
  <si>
    <t>剑门关镇桂花村</t>
  </si>
  <si>
    <t>品改100亩，含技术指导和培训</t>
  </si>
  <si>
    <t>剑门关镇青树村</t>
  </si>
  <si>
    <t>品改150亩，含技术指导和培训</t>
  </si>
  <si>
    <t>普安镇</t>
  </si>
  <si>
    <t>技术指导和培训</t>
  </si>
  <si>
    <t>江石乡梨垭村</t>
  </si>
  <si>
    <t>品改299亩，含技术指导和培训</t>
  </si>
  <si>
    <t>田家乡石庆村</t>
  </si>
  <si>
    <t>品改20亩，含技术指导和培训</t>
  </si>
  <si>
    <t>品改260亩，含技术指导和培训</t>
  </si>
  <si>
    <t>品改38亩，含技术指导和培训</t>
  </si>
  <si>
    <t>品改80亩，含技术指导和培训</t>
  </si>
  <si>
    <t>品改76亩，含技术指导和培训</t>
  </si>
  <si>
    <t>品改206亩，含技术指导和培训</t>
  </si>
  <si>
    <t>盐店镇拱石村</t>
  </si>
  <si>
    <t>品改240亩，含技术指导和培训</t>
  </si>
  <si>
    <t>品改55亩，含技术指导和培训</t>
  </si>
  <si>
    <t>垂泉乡</t>
  </si>
  <si>
    <t>品改45亩，含技术指导和培训</t>
  </si>
  <si>
    <t>品改65亩，含技术指导和培训</t>
  </si>
  <si>
    <t>品改255亩，含技术指导和培训</t>
  </si>
  <si>
    <t>马灯乡</t>
  </si>
  <si>
    <t>品改68亩，含技术指导和培训</t>
  </si>
  <si>
    <t>品改63亩，含技术指导和培训</t>
  </si>
  <si>
    <t>碗泉乡石靴村</t>
  </si>
  <si>
    <t>品改40亩，含技术指导和培训</t>
  </si>
  <si>
    <t>品改77亩，含技术指导和培训</t>
  </si>
  <si>
    <t>高池乡胜利村</t>
  </si>
  <si>
    <t>品改6亩，含技术指导和培训</t>
  </si>
  <si>
    <t>品改60亩，含技术指导和培训</t>
  </si>
  <si>
    <t>元山镇双狮村</t>
  </si>
  <si>
    <t>品改400亩，含技术指导和培训</t>
  </si>
  <si>
    <t>品改59亩，含技术指导和培训</t>
  </si>
  <si>
    <t>品改92亩，含技术指导和培训</t>
  </si>
  <si>
    <t>品改200亩，含技术指导和培训</t>
  </si>
  <si>
    <t>品改350亩，含技术指导和培训</t>
  </si>
  <si>
    <t>公店乡平乐村</t>
  </si>
  <si>
    <t>品改27亩，含技术指导和培训</t>
  </si>
  <si>
    <t>香沉镇阳名村</t>
  </si>
  <si>
    <t>品改420亩，含技术指导和培训</t>
  </si>
  <si>
    <t>品改310亩，含技术指导和培训</t>
  </si>
  <si>
    <t>品改120亩，含技术指导和培训</t>
  </si>
  <si>
    <t>品改74亩，含技术指导和培训</t>
  </si>
  <si>
    <t>摇岭乡</t>
  </si>
  <si>
    <t>品改223亩，含技术指导和培训</t>
  </si>
  <si>
    <t>品改70亩，含技术指导和培训</t>
  </si>
  <si>
    <t>品改208亩，含技术指导和培训</t>
  </si>
  <si>
    <t>高观乡元岭村</t>
  </si>
  <si>
    <t>高观乡黄坪村</t>
  </si>
  <si>
    <t>1.2中药材</t>
  </si>
  <si>
    <t>52个村</t>
  </si>
  <si>
    <t>20100亩</t>
  </si>
  <si>
    <t>元/亩</t>
  </si>
  <si>
    <t>——</t>
  </si>
  <si>
    <t>中药材</t>
  </si>
  <si>
    <t>种植中药材400亩</t>
  </si>
  <si>
    <t>财政专项扶贫资金-中央</t>
  </si>
  <si>
    <t>种植中药材200亩</t>
  </si>
  <si>
    <t>种植中药材300亩</t>
  </si>
  <si>
    <t>种植中药材500亩</t>
  </si>
  <si>
    <t>城北镇剑公村</t>
  </si>
  <si>
    <t>姚家乡团结村</t>
  </si>
  <si>
    <t>种植中药材600亩</t>
  </si>
  <si>
    <t>种植中药材240亩</t>
  </si>
  <si>
    <t>种植中药材250亩</t>
  </si>
  <si>
    <t>种植中药材450亩</t>
  </si>
  <si>
    <t>种植中药材700亩</t>
  </si>
  <si>
    <t>种植中药材800亩</t>
  </si>
  <si>
    <t>种植中药材900亩</t>
  </si>
  <si>
    <t>柘坝乡龙柏村</t>
  </si>
  <si>
    <t>公店兴荣光村</t>
  </si>
  <si>
    <t>种植中药材850亩</t>
  </si>
  <si>
    <t>公店兴平乐村</t>
  </si>
  <si>
    <t>种植中药材220亩</t>
  </si>
  <si>
    <t>种植中药材350亩</t>
  </si>
  <si>
    <t>1.3竹笋</t>
  </si>
  <si>
    <t>9个村</t>
  </si>
  <si>
    <t>2500亩</t>
  </si>
  <si>
    <t>竹笋</t>
  </si>
  <si>
    <t>城北镇石庙村</t>
  </si>
  <si>
    <t>种植竹笋200亩</t>
  </si>
  <si>
    <t>300元/亩</t>
  </si>
  <si>
    <t>种植竹笋300亩</t>
  </si>
  <si>
    <t>种植竹笋150亩</t>
  </si>
  <si>
    <t>种植竹笋50亩</t>
  </si>
  <si>
    <t>店子乡石岩村</t>
  </si>
  <si>
    <t>种植竹笋700亩</t>
  </si>
  <si>
    <t>种植竹笋250亩</t>
  </si>
  <si>
    <t>种植竹笋280亩</t>
  </si>
  <si>
    <t>种植竹笋270亩</t>
  </si>
  <si>
    <t>1.4粮油基地</t>
  </si>
  <si>
    <t>0.07万亩</t>
  </si>
  <si>
    <t>新建粮油基地</t>
  </si>
  <si>
    <t>新建粮油基地0.01万亩</t>
  </si>
  <si>
    <t>优质粮油基地建设</t>
  </si>
  <si>
    <t>东宝贡米0.05万亩及配套基础设施</t>
  </si>
  <si>
    <t>1.5现代经作基地</t>
  </si>
  <si>
    <t>新建或改造现代经作基地</t>
  </si>
  <si>
    <t>江石乡</t>
  </si>
  <si>
    <t>新建猕猴桃产业示范带300亩</t>
  </si>
  <si>
    <t>产粮大县奖励资金－中央</t>
  </si>
  <si>
    <t>龙源镇</t>
  </si>
  <si>
    <t>新建猕猴桃产业示范带2400亩</t>
  </si>
  <si>
    <t>王河镇</t>
  </si>
  <si>
    <t>改造猕猴桃产业示范带807亩</t>
  </si>
  <si>
    <t>武连镇</t>
  </si>
  <si>
    <t>新建猕猴桃产业示范带1000亩</t>
  </si>
  <si>
    <t>白龙镇</t>
  </si>
  <si>
    <t>城北镇锯山村、水池村、亮垭村等</t>
  </si>
  <si>
    <t>改造现代经作基地8000亩</t>
  </si>
  <si>
    <t>农业生产发展资金－中央</t>
  </si>
  <si>
    <t>汉阳镇云丰、登山、中心村等</t>
  </si>
  <si>
    <t>改造现代经作基地3000亩</t>
  </si>
  <si>
    <t>农业综合开发补助资金－省级</t>
  </si>
  <si>
    <t>盐店镇五指村、拱石村</t>
  </si>
  <si>
    <t>改造现代经作基地1000亩</t>
  </si>
  <si>
    <t>柏垭乡井泉村、共同村</t>
  </si>
  <si>
    <t>改造现代经作基地300亩及配套设施</t>
  </si>
  <si>
    <t>改造现代经作基地150亩</t>
  </si>
  <si>
    <t>改造现代经作基地350亩</t>
  </si>
  <si>
    <t>汉阳镇中心村设施农业</t>
  </si>
  <si>
    <t>新建大棚水果采摘园20亩</t>
  </si>
  <si>
    <t>果树</t>
  </si>
  <si>
    <t>药材</t>
  </si>
  <si>
    <t>水产</t>
  </si>
  <si>
    <t>1.6村特色产业示范园</t>
  </si>
  <si>
    <t>116个村</t>
  </si>
  <si>
    <t>果树18888亩、药材9249亩、水产养殖及稻田综合利用1620亩、大棚22000㎡</t>
  </si>
  <si>
    <t>村特色产业示范园</t>
  </si>
  <si>
    <t>新建茶树100亩、低效能改造茶山200亩、新建香菇大棚9000平米</t>
  </si>
  <si>
    <t>新建软籽石榴300亩、决明子240亩,水产养殖100亩</t>
  </si>
  <si>
    <t>新建软籽石榴300亩、决明子400亩</t>
  </si>
  <si>
    <t>新建猕猴桃324亩、党参200亩</t>
  </si>
  <si>
    <t>新建猕猴桃480亩、川白芷400亩</t>
  </si>
  <si>
    <t>新建软籽石榴260亩、前胡200亩</t>
  </si>
  <si>
    <t>新建猕猴桃300亩</t>
  </si>
  <si>
    <t>新建柑橘900亩</t>
  </si>
  <si>
    <t>新建桃树1300亩</t>
  </si>
  <si>
    <t>新建藤椒600亩</t>
  </si>
  <si>
    <t>新建藤椒1100亩</t>
  </si>
  <si>
    <t>新建软籽石榴280亩、花椒200亩、药丝瓜300亩、黄精300亩</t>
  </si>
  <si>
    <t>新建瓜蒌246亩</t>
  </si>
  <si>
    <t>新建软籽石榴200亩，丹参、葛根250亩</t>
  </si>
  <si>
    <t>新建猕猴桃300亩、葛根200亩、新建大棚热带水果13000平方米</t>
  </si>
  <si>
    <t>新建半边红李200亩、瓜蒌200亩、丹参200亩</t>
  </si>
  <si>
    <t>新建女皇李400亩</t>
  </si>
  <si>
    <t>东宝镇铜梁村</t>
  </si>
  <si>
    <t>新建女皇李600亩、柑橘400亩</t>
  </si>
  <si>
    <t>新建女皇李1000亩</t>
  </si>
  <si>
    <t>新建葛根205亩</t>
  </si>
  <si>
    <t>新建油橄榄200亩、前胡200亩</t>
  </si>
  <si>
    <t>新建乌梅500亩、黄姜200亩</t>
  </si>
  <si>
    <t>新建蜜柚300亩、丹参200亩</t>
  </si>
  <si>
    <t>新建柑橘500亩、丹参260亩</t>
  </si>
  <si>
    <t>新建脆红李300亩、艾草300亩</t>
  </si>
  <si>
    <t>新建柑橘280亩</t>
  </si>
  <si>
    <t>新建柑橘330亩，当参、白芍200亩</t>
  </si>
  <si>
    <t>农业资源及生态保护补助资金－中央</t>
  </si>
  <si>
    <t>新建柑橘400亩、水产养殖110亩</t>
  </si>
  <si>
    <t>新建柑橘300亩</t>
  </si>
  <si>
    <t>新建柑橘211亩</t>
  </si>
  <si>
    <t>新建柑橘218亩</t>
  </si>
  <si>
    <t>新建金宝李400亩、中药材850亩,稻田综合种养400亩</t>
  </si>
  <si>
    <t>农业生产发展资金－省级</t>
  </si>
  <si>
    <t>新建柑橘300亩,水产养殖300亩</t>
  </si>
  <si>
    <t>新建藤椒1000亩、丹参300亩</t>
  </si>
  <si>
    <t>新建蜜柚500亩、藤椒200亩</t>
  </si>
  <si>
    <t>新建贵妃枣260亩、丹参200亩</t>
  </si>
  <si>
    <t>新建丑柑300亩、黄金梨100亩、射干200亩</t>
  </si>
  <si>
    <t>新建优质柑橘200亩</t>
  </si>
  <si>
    <t>新建丑柑500亩、川白芷200亩,水产养殖110亩</t>
  </si>
  <si>
    <t>新建丑柑300亩</t>
  </si>
  <si>
    <t>新建软籽石榴200亩</t>
  </si>
  <si>
    <t>新建柑橘200亩</t>
  </si>
  <si>
    <t>新建丑柑400亩</t>
  </si>
  <si>
    <t>新建柑桔300亩、中药材200亩</t>
  </si>
  <si>
    <t>新建石榴250亩,水产养殖100亩</t>
  </si>
  <si>
    <t>新建羌脆李400亩、丹参360亩</t>
  </si>
  <si>
    <t>新建冬枣210亩、桃树203亩</t>
  </si>
  <si>
    <t>新建柑橘200亩,水产养殖200亩</t>
  </si>
  <si>
    <t>新建贵妃枣200亩、丹参200亩</t>
  </si>
  <si>
    <t>新建贵妃枣200亩、瓜蒌200亩</t>
  </si>
  <si>
    <t>新建金宝李258亩</t>
  </si>
  <si>
    <t>新建脆红李200亩、瓜蒌350亩</t>
  </si>
  <si>
    <t>新建红心柚300亩</t>
  </si>
  <si>
    <t>新建冬枣339亩、川白芷339亩</t>
  </si>
  <si>
    <t>新建黄金梨300亩、丹参220亩</t>
  </si>
  <si>
    <t>新建黄金梨320亩、丹参220亩</t>
  </si>
  <si>
    <t>新建胭脂翠桃300亩、丹参250亩</t>
  </si>
  <si>
    <t>新建脆红李250亩、丹参200亩</t>
  </si>
  <si>
    <t>新建藤椒300亩</t>
  </si>
  <si>
    <t>新建桃树312亩、木耳40000棒</t>
  </si>
  <si>
    <t>新建藤椒350亩</t>
  </si>
  <si>
    <t>新建特色水果300亩以上</t>
  </si>
  <si>
    <t>垂泉乡春风村</t>
  </si>
  <si>
    <t>元山镇盘石村</t>
  </si>
  <si>
    <t>新建或巩固提升特色水果300亩以上</t>
  </si>
  <si>
    <t>下寺镇麻柳村</t>
  </si>
  <si>
    <t>北庙乡明兴村</t>
  </si>
  <si>
    <t>柳沟镇四五村</t>
  </si>
  <si>
    <t xml:space="preserve">国光乡石堰村   </t>
  </si>
  <si>
    <t>演圣镇天马村</t>
  </si>
  <si>
    <t xml:space="preserve">公店乡平乐村   </t>
  </si>
  <si>
    <t xml:space="preserve">公兴镇文林村   </t>
  </si>
  <si>
    <t>金仙镇双柏村</t>
  </si>
  <si>
    <t>涂山乡涂山村</t>
  </si>
  <si>
    <t>长岭乡金像村</t>
  </si>
  <si>
    <t xml:space="preserve">鹤龄镇金银村  </t>
  </si>
  <si>
    <t xml:space="preserve">汉阳镇顺风村   </t>
  </si>
  <si>
    <t>新建400亩稻田综合利用</t>
  </si>
  <si>
    <t>（二）养殖业</t>
  </si>
  <si>
    <t>15个村</t>
  </si>
  <si>
    <t>新建或改扩建畜禽标准化养殖场</t>
  </si>
  <si>
    <t>改扩建年出栏1000头生猪养殖场</t>
  </si>
  <si>
    <t>改扩建年存栏牛100头养殖场</t>
  </si>
  <si>
    <t>改扩建年存栏牛200头养殖场</t>
  </si>
  <si>
    <t>开封镇同坝村</t>
  </si>
  <si>
    <t>农业综合开发补助资金-省级</t>
  </si>
  <si>
    <t>禾丰乡三尖村</t>
  </si>
  <si>
    <t>改扩建年存栏羊200只养殖场</t>
  </si>
  <si>
    <t>肉牛产业发展基金</t>
  </si>
  <si>
    <t>各乡镇</t>
  </si>
  <si>
    <t>肉牛产业发展</t>
  </si>
  <si>
    <t>财政专项扶贫资金－县级</t>
  </si>
  <si>
    <t>土鸡产业发展基金</t>
  </si>
  <si>
    <t>土鸡产业发展</t>
  </si>
  <si>
    <t>（三）农副产品加工业、手工业</t>
  </si>
  <si>
    <t>新建农产品初加工设施</t>
  </si>
  <si>
    <t>新建农产品初加工设施1座</t>
  </si>
  <si>
    <t>（四）乡村旅游业</t>
  </si>
  <si>
    <t>（五）电商发展</t>
  </si>
  <si>
    <t>（六）光伏产业</t>
  </si>
  <si>
    <t>（七）其他</t>
  </si>
  <si>
    <t>7.1家庭农场</t>
  </si>
  <si>
    <t>新培育家庭农场</t>
  </si>
  <si>
    <t>剑阁县林兮水产养殖家庭农场</t>
  </si>
  <si>
    <t>剑阁县东宝镇强盛畜禽养殖家庭农场</t>
  </si>
  <si>
    <t>剑阁县柘坝乡山林畜禽养殖家庭农场</t>
  </si>
  <si>
    <t>剑阁县金玉满堂畜牧养殖家庭农场</t>
  </si>
  <si>
    <t>武连镇跃进村</t>
  </si>
  <si>
    <t>剑阁县武连镇脆李水果种植家庭农场</t>
  </si>
  <si>
    <t>7.2品牌建设</t>
  </si>
  <si>
    <t>新创“三品一标”</t>
  </si>
  <si>
    <t>城北镇新华村</t>
  </si>
  <si>
    <t>有机猕猴桃1000亩（2个业主）</t>
  </si>
  <si>
    <t>有机蔬菜1000亩</t>
  </si>
  <si>
    <t>绿色木耳、银耳15万棒</t>
  </si>
  <si>
    <t>绿色辣椒100亩</t>
  </si>
  <si>
    <t>白龙镇青丰村</t>
  </si>
  <si>
    <t>绿色番茄100亩</t>
  </si>
  <si>
    <t>绿色脆红李200亩</t>
  </si>
  <si>
    <t>剑门关镇风垭村</t>
  </si>
  <si>
    <t>绿色大豆200亩</t>
  </si>
  <si>
    <t>绿色菜籽油200亩</t>
  </si>
  <si>
    <t>绿色花生200亩</t>
  </si>
  <si>
    <t>绿色大米200米</t>
  </si>
  <si>
    <t>7.3贫困村产业扶持基金</t>
  </si>
  <si>
    <t>贫困村产业扶持基金</t>
  </si>
  <si>
    <t>补充贫困村产业扶持基金</t>
  </si>
  <si>
    <t>财政专项扶贫资金－市级</t>
  </si>
  <si>
    <t>圈龙镇三泉村</t>
  </si>
  <si>
    <t>摇岭乡唐家村</t>
  </si>
  <si>
    <t>迎水乡马林村</t>
  </si>
  <si>
    <t>店子乡青墟村</t>
  </si>
  <si>
    <t>7.4非贫困村产业扶持基金</t>
  </si>
  <si>
    <t>非贫困村产业扶持基金</t>
  </si>
  <si>
    <t>下寺镇</t>
  </si>
  <si>
    <t>闻溪乡</t>
  </si>
  <si>
    <t>田家乡</t>
  </si>
  <si>
    <t>城北镇</t>
  </si>
  <si>
    <t>盐店镇</t>
  </si>
  <si>
    <t>北庙乡</t>
  </si>
  <si>
    <t>姚家乡</t>
  </si>
  <si>
    <t>西庙乡</t>
  </si>
  <si>
    <t>柳沟镇</t>
  </si>
  <si>
    <t>毛坝乡</t>
  </si>
  <si>
    <t>义兴乡</t>
  </si>
  <si>
    <t>凉山乡</t>
  </si>
  <si>
    <t>东宝镇</t>
  </si>
  <si>
    <t>秀钟乡</t>
  </si>
  <si>
    <t>正兴乡</t>
  </si>
  <si>
    <t>开封镇</t>
  </si>
  <si>
    <t>迎水乡</t>
  </si>
  <si>
    <t>国光乡</t>
  </si>
  <si>
    <t>高池乡</t>
  </si>
  <si>
    <t>碗泉乡</t>
  </si>
  <si>
    <t>元山镇</t>
  </si>
  <si>
    <t>演圣镇</t>
  </si>
  <si>
    <t>柘坝乡</t>
  </si>
  <si>
    <t>公店乡</t>
  </si>
  <si>
    <t>公兴镇</t>
  </si>
  <si>
    <t>金仙镇</t>
  </si>
  <si>
    <t>香沉镇</t>
  </si>
  <si>
    <t>圈龙乡</t>
  </si>
  <si>
    <t>吼狮乡</t>
  </si>
  <si>
    <t>涂山乡</t>
  </si>
  <si>
    <t>长岭乡</t>
  </si>
  <si>
    <t>碑垭乡</t>
  </si>
  <si>
    <t>店子乡</t>
  </si>
  <si>
    <t>广坪乡</t>
  </si>
  <si>
    <t>禾丰乡</t>
  </si>
  <si>
    <t>摇铃乡</t>
  </si>
  <si>
    <t>鹤龄镇</t>
  </si>
  <si>
    <t>羊岭镇</t>
  </si>
  <si>
    <t>杨村镇</t>
  </si>
  <si>
    <t>樵店乡</t>
  </si>
  <si>
    <t>锦屏乡</t>
  </si>
  <si>
    <t>江口镇</t>
  </si>
  <si>
    <t>木马镇</t>
  </si>
  <si>
    <t>柏垭乡</t>
  </si>
  <si>
    <t>高观乡</t>
  </si>
  <si>
    <t>剑门关镇</t>
  </si>
  <si>
    <t>汉阳镇</t>
  </si>
  <si>
    <t>张王乡</t>
  </si>
  <si>
    <t>上寺乡</t>
  </si>
  <si>
    <t>7.5技术培训</t>
  </si>
  <si>
    <t>农业产业扶贫技术培训</t>
  </si>
  <si>
    <t>全县</t>
  </si>
  <si>
    <t>培育现代青年农场主</t>
  </si>
  <si>
    <t>培育现代青年农场主10人</t>
  </si>
  <si>
    <t>培育职业经理人</t>
  </si>
  <si>
    <t>培育职业经理人12人</t>
  </si>
  <si>
    <t>培训新型农业经营主体带头人</t>
  </si>
  <si>
    <t>培训新型农业经营主体带头人409</t>
  </si>
  <si>
    <t>7.6资产收益扶贫</t>
  </si>
  <si>
    <t>资产收益扶贫</t>
  </si>
  <si>
    <t>广元洲和农业开发有限公司</t>
  </si>
  <si>
    <t>县残联</t>
  </si>
  <si>
    <t>资产收益扶贫项目</t>
  </si>
  <si>
    <t>元山镇盘石、粮丰、爱国、七一村</t>
  </si>
  <si>
    <t>东宝镇长梁、桐梁、东升村</t>
  </si>
  <si>
    <t>7.7户办小庭园</t>
  </si>
  <si>
    <t>户办产业小庭园</t>
  </si>
  <si>
    <t>贫困户新建户办产业小庭园100个</t>
  </si>
  <si>
    <t>贫困户新建户办产业小庭园80个</t>
  </si>
  <si>
    <t>贫困户新建户办产业小庭园120个</t>
  </si>
  <si>
    <t>贫困户新建户办产业小庭园90个</t>
  </si>
  <si>
    <t>贫困户新建户办产业小庭园225个</t>
  </si>
  <si>
    <t>贫困户新建户办产业小庭园60个</t>
  </si>
  <si>
    <t>贫困户新建户办产业小庭园110个</t>
  </si>
  <si>
    <t>贫困户新建户办产业小庭园40个</t>
  </si>
  <si>
    <t>贫困户新建户办产业小庭园70个</t>
  </si>
  <si>
    <t>贫困户新建户办产业小庭园140个</t>
  </si>
  <si>
    <t>贫困户新建户办产业小庭园130个</t>
  </si>
  <si>
    <t>贫困户新建户办产业小庭园135个</t>
  </si>
  <si>
    <t>贫困户新建户办产业小庭园180个</t>
  </si>
  <si>
    <t>贫困户新建户办产业小庭园20个</t>
  </si>
  <si>
    <t>7.8扶贫小额信贷贴息及雨露计划</t>
  </si>
  <si>
    <t>57个乡镇</t>
  </si>
  <si>
    <t>县扶贫移民局</t>
  </si>
  <si>
    <t>7.9贫困户生态护林员</t>
  </si>
  <si>
    <t>883人</t>
  </si>
  <si>
    <t>400元/月</t>
  </si>
  <si>
    <t>林业生态保护恢复
资金-中央</t>
  </si>
  <si>
    <t>7.10其他林业产业</t>
  </si>
  <si>
    <t>核桃7000亩，中药材6000亩24元/亩；11个乡镇绿化造林项目</t>
  </si>
  <si>
    <t>三、其他</t>
  </si>
  <si>
    <t>C级</t>
  </si>
  <si>
    <t>D级</t>
  </si>
  <si>
    <t>（一）危房改造（不含易地扶贫搬迁住房建设）</t>
  </si>
  <si>
    <t>C级4657户、D级1220户</t>
  </si>
  <si>
    <t>D级危房新建标准：人均住房面积不大于25平方米；C级维修加固标准：主体结构加固，改厨、改厕、改水、改室、改圈。</t>
  </si>
  <si>
    <t>1.1.提前实施C级危房改造</t>
  </si>
  <si>
    <t>55个乡镇</t>
  </si>
  <si>
    <t>C级1989户</t>
  </si>
  <si>
    <t>C级维修加固标准：主体结构加固，改厨、改厕、改水、改室、改圈。</t>
  </si>
  <si>
    <t>农村危房改造</t>
  </si>
  <si>
    <t>C级38户</t>
  </si>
  <si>
    <t>县住建局</t>
  </si>
  <si>
    <t>C级15户</t>
  </si>
  <si>
    <t>C级81户</t>
  </si>
  <si>
    <t>C级70户</t>
  </si>
  <si>
    <t>C级27户</t>
  </si>
  <si>
    <t xml:space="preserve">C级29户 </t>
  </si>
  <si>
    <t>C级76户</t>
  </si>
  <si>
    <t>C级5户</t>
  </si>
  <si>
    <t>C级2户</t>
  </si>
  <si>
    <t>C级59户</t>
  </si>
  <si>
    <t>C级19户</t>
  </si>
  <si>
    <t>C级13户</t>
  </si>
  <si>
    <t>C级39户</t>
  </si>
  <si>
    <t>C级10户</t>
  </si>
  <si>
    <t>鹤齡镇</t>
  </si>
  <si>
    <t xml:space="preserve">C级36户 </t>
  </si>
  <si>
    <t>C级43户</t>
  </si>
  <si>
    <t>C级73户</t>
  </si>
  <si>
    <t>C级32户</t>
  </si>
  <si>
    <t>C级94户</t>
  </si>
  <si>
    <t>C级14户</t>
  </si>
  <si>
    <t>C级58户</t>
  </si>
  <si>
    <t>C级11户</t>
  </si>
  <si>
    <t>C级60户</t>
  </si>
  <si>
    <t>C级50户</t>
  </si>
  <si>
    <t>C级9户</t>
  </si>
  <si>
    <t>C级20户</t>
  </si>
  <si>
    <t>C级45户</t>
  </si>
  <si>
    <t>C级23户</t>
  </si>
  <si>
    <t>C级12户</t>
  </si>
  <si>
    <t xml:space="preserve">C级3户 </t>
  </si>
  <si>
    <t>C级36户</t>
  </si>
  <si>
    <t>C级18户</t>
  </si>
  <si>
    <t xml:space="preserve">C级9户 </t>
  </si>
  <si>
    <t>C级41户</t>
  </si>
  <si>
    <t xml:space="preserve">C级46户 </t>
  </si>
  <si>
    <t>C级61户</t>
  </si>
  <si>
    <t>C级26户</t>
  </si>
  <si>
    <t>C级51户</t>
  </si>
  <si>
    <t xml:space="preserve">C级16户 </t>
  </si>
  <si>
    <t>C级71户</t>
  </si>
  <si>
    <t>C级63户</t>
  </si>
  <si>
    <t>C级74户</t>
  </si>
  <si>
    <t>C级24户</t>
  </si>
  <si>
    <t>C级47户</t>
  </si>
  <si>
    <t xml:space="preserve">C级24户 </t>
  </si>
  <si>
    <t>C级1户</t>
  </si>
  <si>
    <t>C级7户</t>
  </si>
  <si>
    <t>1.2.2018年实施</t>
  </si>
  <si>
    <t>C级74户 D级37户</t>
  </si>
  <si>
    <t>C级57户 D级20户</t>
  </si>
  <si>
    <t>C级17户 D级67户</t>
  </si>
  <si>
    <t>C级37户 D级7户</t>
  </si>
  <si>
    <t>C级69户 D级1户</t>
  </si>
  <si>
    <t>C级30户 D级19户</t>
  </si>
  <si>
    <t xml:space="preserve">C级97户 </t>
  </si>
  <si>
    <t>C级73户 D级20户</t>
  </si>
  <si>
    <t>C级63户 D级33户</t>
  </si>
  <si>
    <t>C级54户 D级26户</t>
  </si>
  <si>
    <t>C级30户 D级62户</t>
  </si>
  <si>
    <t>农村危房改造补助资金-中央</t>
  </si>
  <si>
    <t>C级75户 D级4户</t>
  </si>
  <si>
    <t>C级44户 D级12户</t>
  </si>
  <si>
    <t>C级21户 D级37户</t>
  </si>
  <si>
    <t>C级22户 D级2户</t>
  </si>
  <si>
    <t>C级9户 D级12户</t>
  </si>
  <si>
    <t>C级85户 D级16户</t>
  </si>
  <si>
    <t>C级47户 D级22户</t>
  </si>
  <si>
    <t>C级15户 D级3户</t>
  </si>
  <si>
    <t>C级107户 D级44户</t>
  </si>
  <si>
    <t>C级32户 D级11户</t>
  </si>
  <si>
    <t>C级90户 D级42户</t>
  </si>
  <si>
    <t>C级20户 D级1户</t>
  </si>
  <si>
    <t>C级15户 D级10户</t>
  </si>
  <si>
    <t>C级96户 D级25户</t>
  </si>
  <si>
    <t>C级8户 D级2户</t>
  </si>
  <si>
    <t>C级26户 D级31户</t>
  </si>
  <si>
    <t>C级52户 D级3户</t>
  </si>
  <si>
    <t>C级25户 D级12户</t>
  </si>
  <si>
    <t>C级61户 D级30户</t>
  </si>
  <si>
    <t>C级39户 D级40户</t>
  </si>
  <si>
    <t>C级22户 D级3户</t>
  </si>
  <si>
    <t>C级79户 D级18户</t>
  </si>
  <si>
    <t>C级37户 D级35户</t>
  </si>
  <si>
    <t>C级13户 D级13户</t>
  </si>
  <si>
    <t xml:space="preserve">C级55户 </t>
  </si>
  <si>
    <t>C级75户 D级31户</t>
  </si>
  <si>
    <t>C级30户 D级35户</t>
  </si>
  <si>
    <t>C级104户 D级166户</t>
  </si>
  <si>
    <t>C级24户 D级15户</t>
  </si>
  <si>
    <t>C级53户 D级3户</t>
  </si>
  <si>
    <t xml:space="preserve">C级7户 </t>
  </si>
  <si>
    <t>C级70户 D级47户</t>
  </si>
  <si>
    <t>C级43户 D级12户</t>
  </si>
  <si>
    <t>C级31户 D级9户</t>
  </si>
  <si>
    <t>C级27户 D级13户</t>
  </si>
  <si>
    <t>C级1户 D级4户</t>
  </si>
  <si>
    <t>C级14户 D级10户</t>
  </si>
  <si>
    <t>C级161户 D级97户</t>
  </si>
  <si>
    <t>C级50户 D级14户</t>
  </si>
  <si>
    <t>C级86户 D级23户</t>
  </si>
  <si>
    <t>C级15户 D级2户</t>
  </si>
  <si>
    <t>（二）幸福美丽新村</t>
  </si>
  <si>
    <t>91个</t>
  </si>
  <si>
    <t>幸福美丽新村</t>
  </si>
  <si>
    <t>下寺镇石翁村</t>
  </si>
  <si>
    <t>农户入户路硬化和农村天网工程</t>
  </si>
  <si>
    <t>入户路2米宽，院坝每户不超50平方米，天网工程每村5万元</t>
  </si>
  <si>
    <t>县委农工委</t>
  </si>
  <si>
    <t>村级阵地建设</t>
  </si>
  <si>
    <t>设施配套</t>
  </si>
  <si>
    <t>农户入户路</t>
  </si>
  <si>
    <t>入户路2米宽，院坝每户不超50平方米，天网每村5万元</t>
  </si>
  <si>
    <t>农村天网工程</t>
  </si>
  <si>
    <t>天网每村5万元</t>
  </si>
  <si>
    <t>农户入户路、阵地建设、聚居点建设和农村天网工程</t>
  </si>
  <si>
    <t>闻溪乡二郞村</t>
  </si>
  <si>
    <t>农户入户路、村级阵地建设</t>
  </si>
  <si>
    <t>农户入户路、院坝硬化、村级阵地建设和农村天网工程</t>
  </si>
  <si>
    <t>姚家乡天子村</t>
  </si>
  <si>
    <t>北庙乡星光村</t>
  </si>
  <si>
    <t>农户入户路、村级阵地建设和农村天网工程</t>
  </si>
  <si>
    <t>农户入户路、院坝硬化和农村天网工程</t>
  </si>
  <si>
    <t>聚居点（民居）建设</t>
  </si>
  <si>
    <t>农户入户路、聚居点（民居）建设</t>
  </si>
  <si>
    <t>农户入户路硬化、村级阵地建设和农村天网工程</t>
  </si>
  <si>
    <t>元山镇粮丰村</t>
  </si>
  <si>
    <t>农户入户路硬化、村阵地建设、聚居点建设和农村天网工程</t>
  </si>
  <si>
    <t>农户入户路硬化、村阵地建设和农村天网工程</t>
  </si>
  <si>
    <t>入户路2米宽，院坝每户不超50平方米，天网每村6万元</t>
  </si>
  <si>
    <t>入户路2米宽，院坝每户不超50平方米，天网每村7万元</t>
  </si>
  <si>
    <t>农户入户路硬化、村阵地建设</t>
  </si>
  <si>
    <t>入户路2米宽，院坝每户不超50平方米，天网每村9万元</t>
  </si>
  <si>
    <t>聚居点建设和农村天网工程</t>
  </si>
  <si>
    <t>入户路2米宽，院坝每户不超50平方米，天网每村10万元</t>
  </si>
  <si>
    <t>村阵地建设和农村天网工程</t>
  </si>
  <si>
    <t>入户路2米宽，院坝每户不超50平方米，天网每村11万元</t>
  </si>
  <si>
    <t>入户路2米宽，院坝每户不超50平方米，天网每村12万元</t>
  </si>
  <si>
    <t>入户路2米宽，院坝每户不超50平方米，天网每村13万元</t>
  </si>
  <si>
    <t>入户路2米宽，院坝每户不超50平方米，天网每村14万元</t>
  </si>
  <si>
    <t>入户路2米宽，院坝每户不超50平方米，天网每村15万元</t>
  </si>
  <si>
    <t>入户路2米宽，院坝每户不超50平方米，天网每村16万元</t>
  </si>
  <si>
    <t>入户路2米宽，院坝每户不超50平方米，天网每村18万元</t>
  </si>
  <si>
    <t>入户路2米宽，院坝每户不超50平方米，天网每村19万元</t>
  </si>
  <si>
    <t>入户路2米宽，院坝每户不超50平方米，天网每村20万元</t>
  </si>
  <si>
    <t>白龙镇三湾村</t>
  </si>
  <si>
    <t>入户路2米宽，院坝每户不超50平方米，天网每村22万元</t>
  </si>
  <si>
    <t>入户路2米宽，院坝每户不超50平方米，天网每村24万元</t>
  </si>
  <si>
    <t>入户路2米宽，院坝每户不超50平方米，天网每村25万元</t>
  </si>
  <si>
    <t>入户路2米宽，院坝每户不超50平方米，天网每村26万元</t>
  </si>
  <si>
    <t>入户路2米宽，院坝每户不超50平方米，天网每村27万元</t>
  </si>
  <si>
    <t>入户路2米宽，院坝每户不超50平方米，天网每村28万元</t>
  </si>
  <si>
    <t>入户路2米宽，院坝每户不超50平方米，天网每村30万元</t>
  </si>
  <si>
    <t>入户路2米宽，院坝每户不超50平方米，天网每村32万元</t>
  </si>
  <si>
    <t>入户路2米宽，院坝每户不超50平方米，天网每村33万元</t>
  </si>
  <si>
    <t>入户路2米宽，院坝每户不超50平方米，天网每村35万元</t>
  </si>
  <si>
    <t>入户路2米宽，院坝每户不超50平方米，天网每村36万元</t>
  </si>
  <si>
    <t>入户路2米宽，院坝每户不超50平方米，天网每村40万元</t>
  </si>
  <si>
    <t>入户路2米宽，院坝每户不超50平方米，天网每村43万元</t>
  </si>
  <si>
    <t>入户路2米宽，院坝每户不超50平方米，天网每村44万元</t>
  </si>
  <si>
    <t>农户入户路、院坝、墙边硬化，沟渠整治、围栏建设</t>
  </si>
  <si>
    <t>农村综合改革资金－中央</t>
  </si>
  <si>
    <t>（三）村内公共公益服务设施建设</t>
  </si>
  <si>
    <t>村内公共公益服务设施建设</t>
  </si>
  <si>
    <t>97个村</t>
  </si>
  <si>
    <t>设施设备</t>
  </si>
  <si>
    <t>（四）人居环境改善</t>
  </si>
  <si>
    <t>1.农村环境污染处理</t>
  </si>
  <si>
    <t>农村环境污染处理</t>
  </si>
  <si>
    <t>粪污处理配套及利用设施等</t>
  </si>
  <si>
    <t>城北镇柳垭村</t>
  </si>
  <si>
    <t>垂泉乡清泉村</t>
  </si>
  <si>
    <t>江口镇春雷村</t>
  </si>
  <si>
    <t>汉阳镇青春村</t>
  </si>
  <si>
    <t>汉阳镇壮岭村</t>
  </si>
  <si>
    <t>下寺镇沙溪社区</t>
  </si>
  <si>
    <t xml:space="preserve"> 下寺镇五台村</t>
  </si>
  <si>
    <t>义兴乡新星社区</t>
  </si>
  <si>
    <t>下寺镇清江村</t>
  </si>
  <si>
    <t>义兴乡双流村</t>
  </si>
  <si>
    <t>贫困户集中安置点绿化</t>
  </si>
  <si>
    <t>城北水池等26个村</t>
  </si>
  <si>
    <t>贫困户集中安置点及扶贫示范产业园区绿化</t>
  </si>
  <si>
    <t>2.“五改三建”</t>
  </si>
  <si>
    <t>（五）土地整治项目</t>
  </si>
  <si>
    <t>土地整治建设规模69373.5亩，新增耕地5169.68亩</t>
  </si>
  <si>
    <t>土地整治项目</t>
  </si>
  <si>
    <t>城北镇亮垭村、锯山村、水池村、龙凤村</t>
  </si>
  <si>
    <t>建设规模13701.3亩，新增耕地954.48亩</t>
  </si>
  <si>
    <t>改善项目区群众生产生活条件</t>
  </si>
  <si>
    <t>新增建设用地土地有偿使用费安排的高标准基本农田建设补助资金－中央</t>
  </si>
  <si>
    <t>县国土资源局</t>
  </si>
  <si>
    <t>田家乡石庆村、共和村、龙池村、田庙村</t>
  </si>
  <si>
    <t>建设规模12861.45亩，新增耕地921.96亩</t>
  </si>
  <si>
    <t>凉山乡松林村、清凉村、皇柏村、联合村、盐井村</t>
  </si>
  <si>
    <t>建设规模15735.6亩，新增耕地1102.64亩</t>
  </si>
  <si>
    <t>元山镇爱国村、广化村、演圣镇天马村、大坪村</t>
  </si>
  <si>
    <t>建设规模12605.1亩，新增耕地1082.71亩</t>
  </si>
  <si>
    <t>碑垭乡小碑村小碑村、松柏村、吼狮乡天星村、龙角村</t>
  </si>
  <si>
    <t>建设规模14470.05亩，新增耕地1107.89亩</t>
  </si>
  <si>
    <t>新建高标准农田</t>
  </si>
  <si>
    <t>城北镇水池村、锯山村,汉阳镇登山、云丰、中心村等</t>
  </si>
  <si>
    <t>新建高标准农田14077亩</t>
  </si>
  <si>
    <t>农业综合开发补助资金－中央</t>
  </si>
  <si>
    <t>（六）脱贫攻坚工作经费</t>
  </si>
  <si>
    <t xml:space="preserve">          剑阁县2018年统筹整合财政涉农资金使用安排脱贫攻坚项目表</t>
  </si>
  <si>
    <t>附件1</t>
  </si>
  <si>
    <r>
      <t xml:space="preserve">         剑阁县</t>
    </r>
    <r>
      <rPr>
        <b/>
        <u val="single"/>
        <sz val="16"/>
        <rFont val="方正小标宋简体"/>
        <family val="0"/>
      </rPr>
      <t>2018</t>
    </r>
    <r>
      <rPr>
        <b/>
        <sz val="16"/>
        <rFont val="方正小标宋简体"/>
        <family val="0"/>
      </rPr>
      <t>年统筹整合财政涉农资金汇总表</t>
    </r>
  </si>
  <si>
    <t>单位：万元</t>
  </si>
  <si>
    <t>统筹整合财政涉农资金类型</t>
  </si>
  <si>
    <t>年度纳入整合范围资金到位情况</t>
  </si>
  <si>
    <t>年度涉农资金整合情况</t>
  </si>
  <si>
    <t>备注</t>
  </si>
  <si>
    <t>合  计</t>
  </si>
  <si>
    <t>一、中央确定统筹整合涉农资金小计</t>
  </si>
  <si>
    <t>1.中央财政专项扶贫资金</t>
  </si>
  <si>
    <t>易地扶贫搬迁贴息结余安排1800万元</t>
  </si>
  <si>
    <t>2.水利发展资金（对应原第2项农田水利设施建设和水土保持补助资金、第17项江河湖库水系综合整治资金、第18项全国山洪灾害防治经费）</t>
  </si>
  <si>
    <t>3.农业生产发展资金（不含直接发放给农牧民部分及农机购置补助，对应原第3项现代农业生产发展资金、第4项农业技术推广与服务补助资金）</t>
  </si>
  <si>
    <t>4.林业改革资金（对应原第5项林业补助资金）</t>
  </si>
  <si>
    <t>5.农业综合开发补助资金</t>
  </si>
  <si>
    <t>6.农村综合改革转移支付</t>
  </si>
  <si>
    <t>7.新增建设用地土地有偿使用费安排的高标准基本农田建设补助资金</t>
  </si>
  <si>
    <t>8.农村环境连片整治示范资金</t>
  </si>
  <si>
    <t>9.车辆购置税收入补助地方用于一般公路建设项目资金（支持农村公路部分）</t>
  </si>
  <si>
    <t>10.农村危房改造补助资金</t>
  </si>
  <si>
    <t>11.中央专项彩票公益金支持扶贫资金</t>
  </si>
  <si>
    <t>12.产粮大县奖励资金</t>
  </si>
  <si>
    <t>13.生猪（牛羊）调出大县奖励资金（省级统筹部分）</t>
  </si>
  <si>
    <t>14.农业资源及生态保护补助资金（对农民的直接补贴除外）</t>
  </si>
  <si>
    <t>15.服务业发展专项资金（支持新农村现代流通服务网络工程部分）</t>
  </si>
  <si>
    <t>16.旅游发展基金</t>
  </si>
  <si>
    <t>17.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</si>
  <si>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18.其他</t>
  </si>
  <si>
    <t>二、省级确定统筹整合涉农资金小计</t>
  </si>
  <si>
    <t>1.省级财政专项扶贫资金</t>
  </si>
  <si>
    <t>2.水利发展专项资金</t>
  </si>
  <si>
    <t>3.现代农业发展工程资金</t>
  </si>
  <si>
    <t>4.现代农业综合发展转移支付资金</t>
  </si>
  <si>
    <t>5.幸福美丽新村建设专项资金</t>
  </si>
  <si>
    <t>6.林业改革发展专项资金（用于现代林业产业发展）</t>
  </si>
  <si>
    <t>7.林业生态保护恢复专项资金（不包括直接补贴部分）</t>
  </si>
  <si>
    <t>8.省级财政农业综合开发补助资金</t>
  </si>
  <si>
    <t>9.农村综合改革转移支付资金</t>
  </si>
  <si>
    <t>10.交通建设资金（支持农村公路部分）</t>
  </si>
  <si>
    <t>11.农村危房改造补助资金</t>
  </si>
  <si>
    <t>12.产粮大县（市）奖励资金</t>
  </si>
  <si>
    <t>13.农村饮水安全工程专项资金</t>
  </si>
  <si>
    <t>14.“三州”开发资金（用于农业生产发展和农村基础设施建设部分）</t>
  </si>
  <si>
    <t>15.省预算内基本建设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</si>
  <si>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16.其他</t>
  </si>
  <si>
    <t>三、市（州）本级投入涉农资金小计</t>
  </si>
  <si>
    <t>1：市级财政专项扶贫资金</t>
  </si>
  <si>
    <t>四、县（市、区）本级投入涉农资金小计</t>
  </si>
  <si>
    <t>例：县级财政专项扶贫资金</t>
  </si>
  <si>
    <t>审核人：鄢家华                       填表人：衡庭清                       联系电话：0839-6601878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</si>
</sst>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4"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仿宋"/>
      <family val="3"/>
    </font>
    <font>
      <sz val="9"/>
      <name val="仿宋"/>
      <family val="3"/>
    </font>
    <font>
      <sz val="9"/>
      <name val="宋体"/>
      <family val="0"/>
    </font>
    <font>
      <b/>
      <sz val="14"/>
      <name val="黑体"/>
      <family val="3"/>
    </font>
    <font>
      <b/>
      <sz val="20"/>
      <name val="方正小标宋简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仿宋"/>
      <family val="3"/>
    </font>
    <font>
      <sz val="9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3.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3.2"/>
      <color indexed="36"/>
      <name val="宋体"/>
      <family val="0"/>
    </font>
    <font>
      <sz val="10"/>
      <color indexed="8"/>
      <name val="宋体"/>
      <family val="0"/>
    </font>
    <font>
      <sz val="9"/>
      <color indexed="8"/>
      <name val="仿宋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b/>
      <sz val="14"/>
      <color indexed="8"/>
      <name val="黑体"/>
      <family val="3"/>
    </font>
    <font>
      <b/>
      <sz val="20"/>
      <color indexed="8"/>
      <name val="方正小标宋简体"/>
      <family val="0"/>
    </font>
    <font>
      <b/>
      <sz val="16"/>
      <name val="黑体"/>
      <family val="3"/>
    </font>
    <font>
      <b/>
      <sz val="16"/>
      <name val="方正小标宋简体"/>
      <family val="0"/>
    </font>
    <font>
      <b/>
      <u val="single"/>
      <sz val="16"/>
      <name val="方正小标宋简体"/>
      <family val="0"/>
    </font>
    <font>
      <sz val="11"/>
      <name val="方正楷体简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仿宋"/>
      <family val="3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name val="Calibri"/>
      <family val="0"/>
    </font>
    <font>
      <sz val="11"/>
      <name val="Calibri"/>
      <family val="0"/>
    </font>
    <font>
      <sz val="9"/>
      <name val="Cambria"/>
      <family val="0"/>
    </font>
    <font>
      <sz val="9"/>
      <color theme="1"/>
      <name val="Cambria"/>
      <family val="0"/>
    </font>
    <font>
      <sz val="10"/>
      <color theme="1"/>
      <name val="仿宋"/>
      <family val="3"/>
    </font>
    <font>
      <b/>
      <sz val="14"/>
      <color theme="1"/>
      <name val="黑体"/>
      <family val="3"/>
    </font>
    <font>
      <b/>
      <sz val="20"/>
      <color theme="1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3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 applyProtection="0">
      <alignment vertical="center"/>
    </xf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1" fillId="17" borderId="6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46" applyNumberFormat="1" applyFont="1" applyFill="1" applyBorder="1" applyAlignment="1">
      <alignment horizontal="center" vertical="center" wrapText="1"/>
    </xf>
    <xf numFmtId="0" fontId="7" fillId="0" borderId="10" xfId="46" applyNumberFormat="1" applyFont="1" applyFill="1" applyBorder="1" applyAlignment="1">
      <alignment horizontal="center" vertical="center" wrapText="1"/>
    </xf>
    <xf numFmtId="176" fontId="7" fillId="0" borderId="10" xfId="46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10" xfId="43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43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176" fontId="52" fillId="0" borderId="10" xfId="46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vertical="center" wrapText="1"/>
    </xf>
    <xf numFmtId="0" fontId="51" fillId="0" borderId="10" xfId="43" applyFont="1" applyFill="1" applyBorder="1" applyAlignment="1">
      <alignment horizontal="center" vertical="center" wrapText="1"/>
      <protection/>
    </xf>
    <xf numFmtId="0" fontId="53" fillId="0" borderId="10" xfId="43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11" fillId="0" borderId="10" xfId="43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horizontal="center" vertical="center" wrapText="1"/>
    </xf>
    <xf numFmtId="0" fontId="49" fillId="0" borderId="0" xfId="0" applyNumberFormat="1" applyFont="1" applyFill="1" applyAlignment="1">
      <alignment vertical="center" wrapText="1"/>
    </xf>
    <xf numFmtId="0" fontId="54" fillId="0" borderId="10" xfId="43" applyFont="1" applyFill="1" applyBorder="1" applyAlignment="1">
      <alignment horizontal="center" vertical="center" wrapText="1"/>
      <protection/>
    </xf>
    <xf numFmtId="0" fontId="53" fillId="0" borderId="10" xfId="47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 wrapText="1"/>
    </xf>
    <xf numFmtId="177" fontId="56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/>
    </xf>
    <xf numFmtId="176" fontId="58" fillId="0" borderId="10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0" fontId="3" fillId="0" borderId="10" xfId="42" applyFont="1" applyBorder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177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45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1" xfId="47" applyFont="1" applyFill="1" applyBorder="1" applyAlignment="1">
      <alignment horizontal="center" vertical="center" wrapText="1"/>
      <protection/>
    </xf>
    <xf numFmtId="0" fontId="53" fillId="0" borderId="12" xfId="47" applyFont="1" applyFill="1" applyBorder="1" applyAlignment="1">
      <alignment horizontal="center" vertical="center" wrapText="1"/>
      <protection/>
    </xf>
    <xf numFmtId="0" fontId="52" fillId="0" borderId="10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10" fillId="0" borderId="13" xfId="46" applyNumberFormat="1" applyFont="1" applyFill="1" applyBorder="1" applyAlignment="1">
      <alignment horizontal="center" vertical="center" wrapText="1"/>
    </xf>
    <xf numFmtId="0" fontId="10" fillId="0" borderId="14" xfId="46" applyNumberFormat="1" applyFont="1" applyFill="1" applyBorder="1" applyAlignment="1">
      <alignment horizontal="center" vertical="center" wrapText="1"/>
    </xf>
    <xf numFmtId="0" fontId="10" fillId="0" borderId="10" xfId="46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 horizontal="right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" xfId="40"/>
    <cellStyle name="常规 10 12 2" xfId="41"/>
    <cellStyle name="常规 112" xfId="42"/>
    <cellStyle name="常规 2" xfId="43"/>
    <cellStyle name="常规_Sheet1" xfId="44"/>
    <cellStyle name="常规_Sheet1_贫困村投入情况统计表－农工委" xfId="45"/>
    <cellStyle name="常规_附件1-5" xfId="46"/>
    <cellStyle name="常规_通乡油路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16"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54.875" style="145" customWidth="1"/>
    <col min="2" max="2" width="17.25390625" style="167" customWidth="1"/>
    <col min="3" max="3" width="17.375" style="167" customWidth="1"/>
    <col min="4" max="4" width="11.875" style="145" customWidth="1"/>
    <col min="5" max="16384" width="9.00390625" style="145" customWidth="1"/>
  </cols>
  <sheetData>
    <row r="1" spans="1:3" ht="20.25">
      <c r="A1" s="143" t="s">
        <v>1209</v>
      </c>
      <c r="B1" s="144"/>
      <c r="C1" s="144"/>
    </row>
    <row r="2" spans="1:3" ht="20.25">
      <c r="A2" s="146" t="s">
        <v>1210</v>
      </c>
      <c r="B2" s="146"/>
      <c r="C2" s="146"/>
    </row>
    <row r="3" spans="1:4" ht="13.5">
      <c r="A3" s="147" t="s">
        <v>1211</v>
      </c>
      <c r="B3" s="147"/>
      <c r="C3" s="147"/>
      <c r="D3" s="147"/>
    </row>
    <row r="4" spans="1:256" ht="13.5">
      <c r="A4" s="148" t="s">
        <v>1212</v>
      </c>
      <c r="B4" s="125" t="s">
        <v>1213</v>
      </c>
      <c r="C4" s="125" t="s">
        <v>1214</v>
      </c>
      <c r="D4" s="149" t="s">
        <v>1215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  <c r="IU4" s="150"/>
      <c r="IV4" s="150"/>
    </row>
    <row r="5" spans="1:256" ht="13.5">
      <c r="A5" s="148"/>
      <c r="B5" s="125"/>
      <c r="C5" s="125"/>
      <c r="D5" s="149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  <c r="IU5" s="150"/>
      <c r="IV5" s="150"/>
    </row>
    <row r="6" spans="1:4" ht="13.5">
      <c r="A6" s="151" t="s">
        <v>1216</v>
      </c>
      <c r="B6" s="152">
        <f>B7+B26+B43+B46</f>
        <v>73075.26000000001</v>
      </c>
      <c r="C6" s="152">
        <f>C7+C26+C43+C46</f>
        <v>67707.2</v>
      </c>
      <c r="D6" s="153"/>
    </row>
    <row r="7" spans="1:256" ht="13.5">
      <c r="A7" s="154" t="s">
        <v>1217</v>
      </c>
      <c r="B7" s="155">
        <f>SUM(B8:B25)</f>
        <v>57471.96000000001</v>
      </c>
      <c r="C7" s="155">
        <f>SUM(C8:C25)</f>
        <v>52385</v>
      </c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</row>
    <row r="8" spans="1:4" ht="33.75">
      <c r="A8" s="158" t="s">
        <v>1218</v>
      </c>
      <c r="B8" s="159">
        <f>4657</f>
        <v>4657</v>
      </c>
      <c r="C8" s="159">
        <f>4657</f>
        <v>4657</v>
      </c>
      <c r="D8" s="109" t="s">
        <v>1219</v>
      </c>
    </row>
    <row r="9" spans="1:4" ht="22.5">
      <c r="A9" s="158" t="s">
        <v>1220</v>
      </c>
      <c r="B9" s="159">
        <f>4850+298</f>
        <v>5148</v>
      </c>
      <c r="C9" s="159">
        <v>4723</v>
      </c>
      <c r="D9" s="153"/>
    </row>
    <row r="10" spans="1:4" ht="22.5">
      <c r="A10" s="158" t="s">
        <v>1221</v>
      </c>
      <c r="B10" s="159">
        <f>3460+499</f>
        <v>3959</v>
      </c>
      <c r="C10" s="159">
        <f>499+730+1568-60+298</f>
        <v>3035</v>
      </c>
      <c r="D10" s="153"/>
    </row>
    <row r="11" spans="1:4" ht="13.5">
      <c r="A11" s="158" t="s">
        <v>1222</v>
      </c>
      <c r="B11" s="159">
        <v>2286.76</v>
      </c>
      <c r="C11" s="159">
        <f>220+930.2+230+50</f>
        <v>1430.2</v>
      </c>
      <c r="D11" s="153"/>
    </row>
    <row r="12" spans="1:4" ht="13.5">
      <c r="A12" s="158" t="s">
        <v>1223</v>
      </c>
      <c r="B12" s="159">
        <v>1960</v>
      </c>
      <c r="C12" s="159">
        <f>1300</f>
        <v>1300</v>
      </c>
      <c r="D12" s="153"/>
    </row>
    <row r="13" spans="1:4" ht="13.5">
      <c r="A13" s="158" t="s">
        <v>1224</v>
      </c>
      <c r="B13" s="159">
        <v>739</v>
      </c>
      <c r="C13" s="159"/>
      <c r="D13" s="153"/>
    </row>
    <row r="14" spans="1:4" ht="13.5">
      <c r="A14" s="158" t="s">
        <v>1225</v>
      </c>
      <c r="B14" s="159">
        <v>2437.8</v>
      </c>
      <c r="C14" s="159">
        <v>2437.8</v>
      </c>
      <c r="D14" s="153"/>
    </row>
    <row r="15" spans="1:4" ht="13.5">
      <c r="A15" s="158" t="s">
        <v>1226</v>
      </c>
      <c r="B15" s="159"/>
      <c r="C15" s="159"/>
      <c r="D15" s="153"/>
    </row>
    <row r="16" spans="1:4" ht="13.5">
      <c r="A16" s="158" t="s">
        <v>1227</v>
      </c>
      <c r="B16" s="159">
        <f>24228.1+613</f>
        <v>24841.1</v>
      </c>
      <c r="C16" s="159">
        <v>24228.1</v>
      </c>
      <c r="D16" s="153"/>
    </row>
    <row r="17" spans="1:4" ht="13.5">
      <c r="A17" s="158" t="s">
        <v>1228</v>
      </c>
      <c r="B17" s="159">
        <v>3697.3</v>
      </c>
      <c r="C17" s="159">
        <v>3697.3</v>
      </c>
      <c r="D17" s="153"/>
    </row>
    <row r="18" spans="1:4" ht="13.5">
      <c r="A18" s="158" t="s">
        <v>1229</v>
      </c>
      <c r="B18" s="159"/>
      <c r="C18" s="159"/>
      <c r="D18" s="153"/>
    </row>
    <row r="19" spans="1:4" ht="13.5">
      <c r="A19" s="158" t="s">
        <v>1230</v>
      </c>
      <c r="B19" s="159">
        <v>2432</v>
      </c>
      <c r="C19" s="159">
        <v>1591.6</v>
      </c>
      <c r="D19" s="153"/>
    </row>
    <row r="20" spans="1:4" ht="13.5">
      <c r="A20" s="158" t="s">
        <v>1231</v>
      </c>
      <c r="B20" s="159"/>
      <c r="C20" s="159"/>
      <c r="D20" s="153"/>
    </row>
    <row r="21" spans="1:4" ht="13.5">
      <c r="A21" s="158" t="s">
        <v>1232</v>
      </c>
      <c r="B21" s="159">
        <v>114</v>
      </c>
      <c r="C21" s="159">
        <v>114</v>
      </c>
      <c r="D21" s="153"/>
    </row>
    <row r="22" spans="1:4" ht="13.5">
      <c r="A22" s="158" t="s">
        <v>1233</v>
      </c>
      <c r="B22" s="159"/>
      <c r="C22" s="159"/>
      <c r="D22" s="153"/>
    </row>
    <row r="23" spans="1:4" ht="13.5">
      <c r="A23" s="158" t="s">
        <v>1234</v>
      </c>
      <c r="B23" s="159"/>
      <c r="C23" s="159"/>
      <c r="D23" s="153"/>
    </row>
    <row r="24" spans="1:4" ht="33.75">
      <c r="A24" s="158" t="s">
        <v>1235</v>
      </c>
      <c r="B24" s="159">
        <v>3400</v>
      </c>
      <c r="C24" s="159">
        <v>3371</v>
      </c>
      <c r="D24" s="153"/>
    </row>
    <row r="25" spans="1:4" ht="33.75">
      <c r="A25" s="158" t="s">
        <v>1236</v>
      </c>
      <c r="B25" s="159">
        <v>1800</v>
      </c>
      <c r="C25" s="159">
        <v>1800</v>
      </c>
      <c r="D25" s="109" t="s">
        <v>1219</v>
      </c>
    </row>
    <row r="26" spans="1:4" ht="13.5">
      <c r="A26" s="160" t="s">
        <v>1237</v>
      </c>
      <c r="B26" s="155">
        <f>SUM(B27:B42)</f>
        <v>13271</v>
      </c>
      <c r="C26" s="155">
        <f>SUM(C27:C42)</f>
        <v>13006.2</v>
      </c>
      <c r="D26" s="153"/>
    </row>
    <row r="27" spans="1:4" ht="13.5">
      <c r="A27" s="158" t="s">
        <v>1238</v>
      </c>
      <c r="B27" s="159">
        <f>320+70+3100+4097</f>
        <v>7587</v>
      </c>
      <c r="C27" s="159">
        <f>3100+390+4097</f>
        <v>7587</v>
      </c>
      <c r="D27" s="153"/>
    </row>
    <row r="28" spans="1:4" ht="13.5">
      <c r="A28" s="158" t="s">
        <v>1239</v>
      </c>
      <c r="B28" s="159">
        <v>1820</v>
      </c>
      <c r="C28" s="159">
        <v>1695.2</v>
      </c>
      <c r="D28" s="153"/>
    </row>
    <row r="29" spans="1:4" ht="13.5">
      <c r="A29" s="106" t="s">
        <v>1240</v>
      </c>
      <c r="B29" s="159">
        <v>562</v>
      </c>
      <c r="C29" s="159">
        <v>562</v>
      </c>
      <c r="D29" s="153"/>
    </row>
    <row r="30" spans="1:4" ht="13.5">
      <c r="A30" s="106" t="s">
        <v>1241</v>
      </c>
      <c r="B30" s="159"/>
      <c r="C30" s="159"/>
      <c r="D30" s="153"/>
    </row>
    <row r="31" spans="1:4" ht="13.5">
      <c r="A31" s="158" t="s">
        <v>1242</v>
      </c>
      <c r="B31" s="159"/>
      <c r="C31" s="159"/>
      <c r="D31" s="153"/>
    </row>
    <row r="32" spans="1:4" ht="13.5">
      <c r="A32" s="158" t="s">
        <v>1243</v>
      </c>
      <c r="B32" s="159">
        <f>50-50</f>
        <v>0</v>
      </c>
      <c r="C32" s="159">
        <f>50-50</f>
        <v>0</v>
      </c>
      <c r="D32" s="153"/>
    </row>
    <row r="33" spans="1:4" ht="13.5">
      <c r="A33" s="158" t="s">
        <v>1244</v>
      </c>
      <c r="B33" s="159">
        <v>100</v>
      </c>
      <c r="C33" s="159">
        <f>330-230</f>
        <v>100</v>
      </c>
      <c r="D33" s="153"/>
    </row>
    <row r="34" spans="1:4" ht="13.5">
      <c r="A34" s="158" t="s">
        <v>1245</v>
      </c>
      <c r="B34" s="159">
        <v>958</v>
      </c>
      <c r="C34" s="159">
        <f>818</f>
        <v>818</v>
      </c>
      <c r="D34" s="153"/>
    </row>
    <row r="35" spans="1:4" ht="13.5">
      <c r="A35" s="158" t="s">
        <v>1246</v>
      </c>
      <c r="B35" s="159">
        <v>300</v>
      </c>
      <c r="C35" s="159">
        <v>300</v>
      </c>
      <c r="D35" s="153"/>
    </row>
    <row r="36" spans="1:4" ht="13.5">
      <c r="A36" s="158" t="s">
        <v>1247</v>
      </c>
      <c r="B36" s="159"/>
      <c r="C36" s="159"/>
      <c r="D36" s="153"/>
    </row>
    <row r="37" spans="1:4" ht="13.5">
      <c r="A37" s="158" t="s">
        <v>1248</v>
      </c>
      <c r="B37" s="159">
        <v>1655</v>
      </c>
      <c r="C37" s="159">
        <v>1655</v>
      </c>
      <c r="D37" s="153"/>
    </row>
    <row r="38" spans="1:4" ht="13.5">
      <c r="A38" s="158" t="s">
        <v>1249</v>
      </c>
      <c r="B38" s="159"/>
      <c r="C38" s="159"/>
      <c r="D38" s="153"/>
    </row>
    <row r="39" spans="1:4" ht="13.5">
      <c r="A39" s="158" t="s">
        <v>1250</v>
      </c>
      <c r="B39" s="159">
        <v>289</v>
      </c>
      <c r="C39" s="159">
        <v>289</v>
      </c>
      <c r="D39" s="153"/>
    </row>
    <row r="40" spans="1:4" ht="13.5">
      <c r="A40" s="158" t="s">
        <v>1251</v>
      </c>
      <c r="B40" s="159"/>
      <c r="C40" s="159"/>
      <c r="D40" s="153"/>
    </row>
    <row r="41" spans="1:4" ht="45">
      <c r="A41" s="158" t="s">
        <v>1252</v>
      </c>
      <c r="B41" s="159"/>
      <c r="C41" s="159"/>
      <c r="D41" s="153"/>
    </row>
    <row r="42" spans="1:4" ht="13.5">
      <c r="A42" s="158" t="s">
        <v>1253</v>
      </c>
      <c r="B42" s="159"/>
      <c r="C42" s="159"/>
      <c r="D42" s="153"/>
    </row>
    <row r="43" spans="1:256" ht="13.5">
      <c r="A43" s="156" t="s">
        <v>1254</v>
      </c>
      <c r="B43" s="161">
        <v>1266.3</v>
      </c>
      <c r="C43" s="161">
        <v>1250</v>
      </c>
      <c r="D43" s="162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3"/>
      <c r="FF43" s="163"/>
      <c r="FG43" s="163"/>
      <c r="FH43" s="163"/>
      <c r="FI43" s="163"/>
      <c r="FJ43" s="163"/>
      <c r="FK43" s="163"/>
      <c r="FL43" s="163"/>
      <c r="FM43" s="163"/>
      <c r="FN43" s="163"/>
      <c r="FO43" s="163"/>
      <c r="FP43" s="163"/>
      <c r="FQ43" s="163"/>
      <c r="FR43" s="163"/>
      <c r="FS43" s="163"/>
      <c r="FT43" s="163"/>
      <c r="FU43" s="163"/>
      <c r="FV43" s="163"/>
      <c r="FW43" s="163"/>
      <c r="FX43" s="163"/>
      <c r="FY43" s="163"/>
      <c r="FZ43" s="163"/>
      <c r="GA43" s="163"/>
      <c r="GB43" s="163"/>
      <c r="GC43" s="163"/>
      <c r="GD43" s="163"/>
      <c r="GE43" s="163"/>
      <c r="GF43" s="163"/>
      <c r="GG43" s="163"/>
      <c r="GH43" s="163"/>
      <c r="GI43" s="163"/>
      <c r="GJ43" s="163"/>
      <c r="GK43" s="163"/>
      <c r="GL43" s="163"/>
      <c r="GM43" s="163"/>
      <c r="GN43" s="163"/>
      <c r="GO43" s="163"/>
      <c r="GP43" s="163"/>
      <c r="GQ43" s="163"/>
      <c r="GR43" s="163"/>
      <c r="GS43" s="163"/>
      <c r="GT43" s="163"/>
      <c r="GU43" s="163"/>
      <c r="GV43" s="163"/>
      <c r="GW43" s="163"/>
      <c r="GX43" s="163"/>
      <c r="GY43" s="163"/>
      <c r="GZ43" s="163"/>
      <c r="HA43" s="163"/>
      <c r="HB43" s="163"/>
      <c r="HC43" s="163"/>
      <c r="HD43" s="163"/>
      <c r="HE43" s="163"/>
      <c r="HF43" s="163"/>
      <c r="HG43" s="163"/>
      <c r="HH43" s="163"/>
      <c r="HI43" s="163"/>
      <c r="HJ43" s="163"/>
      <c r="HK43" s="163"/>
      <c r="HL43" s="163"/>
      <c r="HM43" s="163"/>
      <c r="HN43" s="163"/>
      <c r="HO43" s="163"/>
      <c r="HP43" s="163"/>
      <c r="HQ43" s="163"/>
      <c r="HR43" s="163"/>
      <c r="HS43" s="163"/>
      <c r="HT43" s="163"/>
      <c r="HU43" s="163"/>
      <c r="HV43" s="163"/>
      <c r="HW43" s="163"/>
      <c r="HX43" s="163"/>
      <c r="HY43" s="163"/>
      <c r="HZ43" s="163"/>
      <c r="IA43" s="163"/>
      <c r="IB43" s="163"/>
      <c r="IC43" s="163"/>
      <c r="ID43" s="163"/>
      <c r="IE43" s="163"/>
      <c r="IF43" s="163"/>
      <c r="IG43" s="163"/>
      <c r="IH43" s="163"/>
      <c r="II43" s="163"/>
      <c r="IJ43" s="163"/>
      <c r="IK43" s="163"/>
      <c r="IL43" s="163"/>
      <c r="IM43" s="163"/>
      <c r="IN43" s="163"/>
      <c r="IO43" s="163"/>
      <c r="IP43" s="163"/>
      <c r="IQ43" s="163"/>
      <c r="IR43" s="163"/>
      <c r="IS43" s="163"/>
      <c r="IT43" s="163"/>
      <c r="IU43" s="163"/>
      <c r="IV43" s="163"/>
    </row>
    <row r="44" spans="1:256" ht="13.5">
      <c r="A44" s="164" t="s">
        <v>1255</v>
      </c>
      <c r="B44" s="161">
        <v>1266.3</v>
      </c>
      <c r="C44" s="161">
        <v>1250</v>
      </c>
      <c r="D44" s="162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3"/>
      <c r="GC44" s="163"/>
      <c r="GD44" s="163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3"/>
      <c r="GP44" s="163"/>
      <c r="GQ44" s="163"/>
      <c r="GR44" s="163"/>
      <c r="GS44" s="163"/>
      <c r="GT44" s="163"/>
      <c r="GU44" s="163"/>
      <c r="GV44" s="163"/>
      <c r="GW44" s="163"/>
      <c r="GX44" s="163"/>
      <c r="GY44" s="163"/>
      <c r="GZ44" s="163"/>
      <c r="HA44" s="163"/>
      <c r="HB44" s="163"/>
      <c r="HC44" s="163"/>
      <c r="HD44" s="163"/>
      <c r="HE44" s="163"/>
      <c r="HF44" s="163"/>
      <c r="HG44" s="163"/>
      <c r="HH44" s="163"/>
      <c r="HI44" s="163"/>
      <c r="HJ44" s="163"/>
      <c r="HK44" s="163"/>
      <c r="HL44" s="163"/>
      <c r="HM44" s="163"/>
      <c r="HN44" s="163"/>
      <c r="HO44" s="163"/>
      <c r="HP44" s="163"/>
      <c r="HQ44" s="163"/>
      <c r="HR44" s="163"/>
      <c r="HS44" s="163"/>
      <c r="HT44" s="163"/>
      <c r="HU44" s="163"/>
      <c r="HV44" s="163"/>
      <c r="HW44" s="163"/>
      <c r="HX44" s="163"/>
      <c r="HY44" s="163"/>
      <c r="HZ44" s="163"/>
      <c r="IA44" s="163"/>
      <c r="IB44" s="163"/>
      <c r="IC44" s="163"/>
      <c r="ID44" s="163"/>
      <c r="IE44" s="163"/>
      <c r="IF44" s="163"/>
      <c r="IG44" s="163"/>
      <c r="IH44" s="163"/>
      <c r="II44" s="163"/>
      <c r="IJ44" s="163"/>
      <c r="IK44" s="163"/>
      <c r="IL44" s="163"/>
      <c r="IM44" s="163"/>
      <c r="IN44" s="163"/>
      <c r="IO44" s="163"/>
      <c r="IP44" s="163"/>
      <c r="IQ44" s="163"/>
      <c r="IR44" s="163"/>
      <c r="IS44" s="163"/>
      <c r="IT44" s="163"/>
      <c r="IU44" s="163"/>
      <c r="IV44" s="163"/>
    </row>
    <row r="45" spans="1:256" ht="13.5">
      <c r="A45" s="161"/>
      <c r="B45" s="161"/>
      <c r="C45" s="161"/>
      <c r="D45" s="162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3"/>
      <c r="FO45" s="163"/>
      <c r="FP45" s="163"/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3"/>
      <c r="GB45" s="163"/>
      <c r="GC45" s="163"/>
      <c r="GD45" s="163"/>
      <c r="GE45" s="163"/>
      <c r="GF45" s="163"/>
      <c r="GG45" s="163"/>
      <c r="GH45" s="163"/>
      <c r="GI45" s="163"/>
      <c r="GJ45" s="163"/>
      <c r="GK45" s="163"/>
      <c r="GL45" s="163"/>
      <c r="GM45" s="163"/>
      <c r="GN45" s="163"/>
      <c r="GO45" s="163"/>
      <c r="GP45" s="163"/>
      <c r="GQ45" s="163"/>
      <c r="GR45" s="163"/>
      <c r="GS45" s="163"/>
      <c r="GT45" s="163"/>
      <c r="GU45" s="163"/>
      <c r="GV45" s="163"/>
      <c r="GW45" s="163"/>
      <c r="GX45" s="163"/>
      <c r="GY45" s="163"/>
      <c r="GZ45" s="163"/>
      <c r="HA45" s="163"/>
      <c r="HB45" s="163"/>
      <c r="HC45" s="163"/>
      <c r="HD45" s="163"/>
      <c r="HE45" s="163"/>
      <c r="HF45" s="163"/>
      <c r="HG45" s="163"/>
      <c r="HH45" s="163"/>
      <c r="HI45" s="163"/>
      <c r="HJ45" s="163"/>
      <c r="HK45" s="163"/>
      <c r="HL45" s="163"/>
      <c r="HM45" s="163"/>
      <c r="HN45" s="163"/>
      <c r="HO45" s="163"/>
      <c r="HP45" s="163"/>
      <c r="HQ45" s="163"/>
      <c r="HR45" s="163"/>
      <c r="HS45" s="163"/>
      <c r="HT45" s="163"/>
      <c r="HU45" s="163"/>
      <c r="HV45" s="163"/>
      <c r="HW45" s="163"/>
      <c r="HX45" s="163"/>
      <c r="HY45" s="163"/>
      <c r="HZ45" s="163"/>
      <c r="IA45" s="163"/>
      <c r="IB45" s="163"/>
      <c r="IC45" s="163"/>
      <c r="ID45" s="163"/>
      <c r="IE45" s="163"/>
      <c r="IF45" s="163"/>
      <c r="IG45" s="163"/>
      <c r="IH45" s="163"/>
      <c r="II45" s="163"/>
      <c r="IJ45" s="163"/>
      <c r="IK45" s="163"/>
      <c r="IL45" s="163"/>
      <c r="IM45" s="163"/>
      <c r="IN45" s="163"/>
      <c r="IO45" s="163"/>
      <c r="IP45" s="163"/>
      <c r="IQ45" s="163"/>
      <c r="IR45" s="163"/>
      <c r="IS45" s="163"/>
      <c r="IT45" s="163"/>
      <c r="IU45" s="163"/>
      <c r="IV45" s="163"/>
    </row>
    <row r="46" spans="1:256" ht="13.5">
      <c r="A46" s="156" t="s">
        <v>1256</v>
      </c>
      <c r="B46" s="161">
        <v>1066</v>
      </c>
      <c r="C46" s="161">
        <v>1066</v>
      </c>
      <c r="D46" s="162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3"/>
      <c r="GC46" s="163"/>
      <c r="GD46" s="163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3"/>
      <c r="GP46" s="163"/>
      <c r="GQ46" s="163"/>
      <c r="GR46" s="163"/>
      <c r="GS46" s="163"/>
      <c r="GT46" s="163"/>
      <c r="GU46" s="163"/>
      <c r="GV46" s="163"/>
      <c r="GW46" s="163"/>
      <c r="GX46" s="163"/>
      <c r="GY46" s="163"/>
      <c r="GZ46" s="163"/>
      <c r="HA46" s="163"/>
      <c r="HB46" s="163"/>
      <c r="HC46" s="163"/>
      <c r="HD46" s="163"/>
      <c r="HE46" s="163"/>
      <c r="HF46" s="163"/>
      <c r="HG46" s="163"/>
      <c r="HH46" s="163"/>
      <c r="HI46" s="163"/>
      <c r="HJ46" s="163"/>
      <c r="HK46" s="163"/>
      <c r="HL46" s="163"/>
      <c r="HM46" s="163"/>
      <c r="HN46" s="163"/>
      <c r="HO46" s="163"/>
      <c r="HP46" s="163"/>
      <c r="HQ46" s="163"/>
      <c r="HR46" s="163"/>
      <c r="HS46" s="163"/>
      <c r="HT46" s="163"/>
      <c r="HU46" s="163"/>
      <c r="HV46" s="163"/>
      <c r="HW46" s="163"/>
      <c r="HX46" s="163"/>
      <c r="HY46" s="163"/>
      <c r="HZ46" s="163"/>
      <c r="IA46" s="163"/>
      <c r="IB46" s="163"/>
      <c r="IC46" s="163"/>
      <c r="ID46" s="163"/>
      <c r="IE46" s="163"/>
      <c r="IF46" s="163"/>
      <c r="IG46" s="163"/>
      <c r="IH46" s="163"/>
      <c r="II46" s="163"/>
      <c r="IJ46" s="163"/>
      <c r="IK46" s="163"/>
      <c r="IL46" s="163"/>
      <c r="IM46" s="163"/>
      <c r="IN46" s="163"/>
      <c r="IO46" s="163"/>
      <c r="IP46" s="163"/>
      <c r="IQ46" s="163"/>
      <c r="IR46" s="163"/>
      <c r="IS46" s="163"/>
      <c r="IT46" s="163"/>
      <c r="IU46" s="163"/>
      <c r="IV46" s="163"/>
    </row>
    <row r="47" spans="1:256" ht="13.5">
      <c r="A47" s="161" t="s">
        <v>1257</v>
      </c>
      <c r="B47" s="161">
        <v>1066</v>
      </c>
      <c r="C47" s="161">
        <v>1066</v>
      </c>
      <c r="D47" s="162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3"/>
      <c r="FO47" s="163"/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3"/>
      <c r="GC47" s="163"/>
      <c r="GD47" s="163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3"/>
      <c r="GP47" s="163"/>
      <c r="GQ47" s="163"/>
      <c r="GR47" s="163"/>
      <c r="GS47" s="163"/>
      <c r="GT47" s="163"/>
      <c r="GU47" s="163"/>
      <c r="GV47" s="163"/>
      <c r="GW47" s="163"/>
      <c r="GX47" s="163"/>
      <c r="GY47" s="163"/>
      <c r="GZ47" s="163"/>
      <c r="HA47" s="163"/>
      <c r="HB47" s="163"/>
      <c r="HC47" s="163"/>
      <c r="HD47" s="163"/>
      <c r="HE47" s="163"/>
      <c r="HF47" s="163"/>
      <c r="HG47" s="163"/>
      <c r="HH47" s="163"/>
      <c r="HI47" s="163"/>
      <c r="HJ47" s="163"/>
      <c r="HK47" s="163"/>
      <c r="HL47" s="163"/>
      <c r="HM47" s="163"/>
      <c r="HN47" s="163"/>
      <c r="HO47" s="163"/>
      <c r="HP47" s="163"/>
      <c r="HQ47" s="163"/>
      <c r="HR47" s="163"/>
      <c r="HS47" s="163"/>
      <c r="HT47" s="163"/>
      <c r="HU47" s="163"/>
      <c r="HV47" s="163"/>
      <c r="HW47" s="163"/>
      <c r="HX47" s="163"/>
      <c r="HY47" s="163"/>
      <c r="HZ47" s="163"/>
      <c r="IA47" s="163"/>
      <c r="IB47" s="163"/>
      <c r="IC47" s="163"/>
      <c r="ID47" s="163"/>
      <c r="IE47" s="163"/>
      <c r="IF47" s="163"/>
      <c r="IG47" s="163"/>
      <c r="IH47" s="163"/>
      <c r="II47" s="163"/>
      <c r="IJ47" s="163"/>
      <c r="IK47" s="163"/>
      <c r="IL47" s="163"/>
      <c r="IM47" s="163"/>
      <c r="IN47" s="163"/>
      <c r="IO47" s="163"/>
      <c r="IP47" s="163"/>
      <c r="IQ47" s="163"/>
      <c r="IR47" s="163"/>
      <c r="IS47" s="163"/>
      <c r="IT47" s="163"/>
      <c r="IU47" s="163"/>
      <c r="IV47" s="163"/>
    </row>
    <row r="48" spans="1:256" ht="13.5">
      <c r="A48" s="161" t="s">
        <v>0</v>
      </c>
      <c r="B48" s="161"/>
      <c r="C48" s="161"/>
      <c r="D48" s="162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3"/>
      <c r="GC48" s="163"/>
      <c r="GD48" s="163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3"/>
      <c r="GP48" s="163"/>
      <c r="GQ48" s="163"/>
      <c r="GR48" s="163"/>
      <c r="GS48" s="163"/>
      <c r="GT48" s="163"/>
      <c r="GU48" s="163"/>
      <c r="GV48" s="163"/>
      <c r="GW48" s="163"/>
      <c r="GX48" s="163"/>
      <c r="GY48" s="163"/>
      <c r="GZ48" s="163"/>
      <c r="HA48" s="163"/>
      <c r="HB48" s="163"/>
      <c r="HC48" s="163"/>
      <c r="HD48" s="163"/>
      <c r="HE48" s="163"/>
      <c r="HF48" s="163"/>
      <c r="HG48" s="163"/>
      <c r="HH48" s="163"/>
      <c r="HI48" s="163"/>
      <c r="HJ48" s="163"/>
      <c r="HK48" s="163"/>
      <c r="HL48" s="163"/>
      <c r="HM48" s="163"/>
      <c r="HN48" s="163"/>
      <c r="HO48" s="163"/>
      <c r="HP48" s="163"/>
      <c r="HQ48" s="163"/>
      <c r="HR48" s="163"/>
      <c r="HS48" s="163"/>
      <c r="HT48" s="163"/>
      <c r="HU48" s="163"/>
      <c r="HV48" s="163"/>
      <c r="HW48" s="163"/>
      <c r="HX48" s="163"/>
      <c r="HY48" s="163"/>
      <c r="HZ48" s="163"/>
      <c r="IA48" s="163"/>
      <c r="IB48" s="163"/>
      <c r="IC48" s="163"/>
      <c r="ID48" s="163"/>
      <c r="IE48" s="163"/>
      <c r="IF48" s="163"/>
      <c r="IG48" s="163"/>
      <c r="IH48" s="163"/>
      <c r="II48" s="163"/>
      <c r="IJ48" s="163"/>
      <c r="IK48" s="163"/>
      <c r="IL48" s="163"/>
      <c r="IM48" s="163"/>
      <c r="IN48" s="163"/>
      <c r="IO48" s="163"/>
      <c r="IP48" s="163"/>
      <c r="IQ48" s="163"/>
      <c r="IR48" s="163"/>
      <c r="IS48" s="163"/>
      <c r="IT48" s="163"/>
      <c r="IU48" s="163"/>
      <c r="IV48" s="163"/>
    </row>
    <row r="49" spans="1:256" ht="13.5">
      <c r="A49" s="165" t="s">
        <v>1258</v>
      </c>
      <c r="B49" s="166"/>
      <c r="C49" s="166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G49" s="163"/>
      <c r="EH49" s="163"/>
      <c r="EI49" s="163"/>
      <c r="EJ49" s="163"/>
      <c r="EK49" s="163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3"/>
      <c r="FF49" s="163"/>
      <c r="FG49" s="163"/>
      <c r="FH49" s="163"/>
      <c r="FI49" s="163"/>
      <c r="FJ49" s="163"/>
      <c r="FK49" s="163"/>
      <c r="FL49" s="163"/>
      <c r="FM49" s="163"/>
      <c r="FN49" s="163"/>
      <c r="FO49" s="163"/>
      <c r="FP49" s="163"/>
      <c r="FQ49" s="163"/>
      <c r="FR49" s="163"/>
      <c r="FS49" s="163"/>
      <c r="FT49" s="163"/>
      <c r="FU49" s="163"/>
      <c r="FV49" s="163"/>
      <c r="FW49" s="163"/>
      <c r="FX49" s="163"/>
      <c r="FY49" s="163"/>
      <c r="FZ49" s="163"/>
      <c r="GA49" s="163"/>
      <c r="GB49" s="163"/>
      <c r="GC49" s="163"/>
      <c r="GD49" s="163"/>
      <c r="GE49" s="163"/>
      <c r="GF49" s="163"/>
      <c r="GG49" s="163"/>
      <c r="GH49" s="163"/>
      <c r="GI49" s="163"/>
      <c r="GJ49" s="163"/>
      <c r="GK49" s="163"/>
      <c r="GL49" s="163"/>
      <c r="GM49" s="163"/>
      <c r="GN49" s="163"/>
      <c r="GO49" s="163"/>
      <c r="GP49" s="163"/>
      <c r="GQ49" s="163"/>
      <c r="GR49" s="163"/>
      <c r="GS49" s="163"/>
      <c r="GT49" s="163"/>
      <c r="GU49" s="163"/>
      <c r="GV49" s="163"/>
      <c r="GW49" s="163"/>
      <c r="GX49" s="163"/>
      <c r="GY49" s="163"/>
      <c r="GZ49" s="163"/>
      <c r="HA49" s="163"/>
      <c r="HB49" s="163"/>
      <c r="HC49" s="163"/>
      <c r="HD49" s="163"/>
      <c r="HE49" s="163"/>
      <c r="HF49" s="163"/>
      <c r="HG49" s="163"/>
      <c r="HH49" s="163"/>
      <c r="HI49" s="163"/>
      <c r="HJ49" s="163"/>
      <c r="HK49" s="163"/>
      <c r="HL49" s="163"/>
      <c r="HM49" s="163"/>
      <c r="HN49" s="163"/>
      <c r="HO49" s="163"/>
      <c r="HP49" s="163"/>
      <c r="HQ49" s="163"/>
      <c r="HR49" s="163"/>
      <c r="HS49" s="163"/>
      <c r="HT49" s="163"/>
      <c r="HU49" s="163"/>
      <c r="HV49" s="163"/>
      <c r="HW49" s="163"/>
      <c r="HX49" s="163"/>
      <c r="HY49" s="163"/>
      <c r="HZ49" s="163"/>
      <c r="IA49" s="163"/>
      <c r="IB49" s="163"/>
      <c r="IC49" s="163"/>
      <c r="ID49" s="163"/>
      <c r="IE49" s="163"/>
      <c r="IF49" s="163"/>
      <c r="IG49" s="163"/>
      <c r="IH49" s="163"/>
      <c r="II49" s="163"/>
      <c r="IJ49" s="163"/>
      <c r="IK49" s="163"/>
      <c r="IL49" s="163"/>
      <c r="IM49" s="163"/>
      <c r="IN49" s="163"/>
      <c r="IO49" s="163"/>
      <c r="IP49" s="163"/>
      <c r="IQ49" s="163"/>
      <c r="IR49" s="163"/>
      <c r="IS49" s="163"/>
      <c r="IT49" s="163"/>
      <c r="IU49" s="163"/>
      <c r="IV49" s="163"/>
    </row>
  </sheetData>
  <sheetProtection/>
  <mergeCells count="8">
    <mergeCell ref="A49:C49"/>
    <mergeCell ref="A1:C1"/>
    <mergeCell ref="A2:C2"/>
    <mergeCell ref="A3:D3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888"/>
  <sheetViews>
    <sheetView tabSelected="1" view="pageBreakPreview" zoomScaleSheetLayoutView="100" zoomScalePageLayoutView="0" workbookViewId="0" topLeftCell="A1">
      <pane xSplit="1" ySplit="5" topLeftCell="B15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537" sqref="H1537"/>
    </sheetView>
  </sheetViews>
  <sheetFormatPr defaultColWidth="9.00390625" defaultRowHeight="27.75" customHeight="1"/>
  <cols>
    <col min="1" max="1" width="21.25390625" style="14" customWidth="1"/>
    <col min="2" max="2" width="14.25390625" style="14" customWidth="1"/>
    <col min="3" max="3" width="19.50390625" style="14" customWidth="1"/>
    <col min="4" max="4" width="13.125" style="14" customWidth="1"/>
    <col min="5" max="5" width="12.875" style="14" customWidth="1"/>
    <col min="6" max="6" width="8.25390625" style="15" customWidth="1"/>
    <col min="7" max="7" width="8.00390625" style="15" customWidth="1"/>
    <col min="8" max="8" width="21.625" style="15" customWidth="1"/>
    <col min="9" max="9" width="9.875" style="14" customWidth="1"/>
    <col min="10" max="10" width="7.125" style="14" customWidth="1"/>
    <col min="11" max="11" width="7.875" style="14" customWidth="1"/>
    <col min="12" max="12" width="9.375" style="3" hidden="1" customWidth="1"/>
    <col min="13" max="14" width="9.00390625" style="3" hidden="1" customWidth="1"/>
    <col min="15" max="16384" width="9.00390625" style="3" customWidth="1"/>
  </cols>
  <sheetData>
    <row r="1" spans="1:14" ht="24" customHeight="1">
      <c r="A1" s="132" t="s">
        <v>1</v>
      </c>
      <c r="B1" s="133"/>
      <c r="C1" s="133"/>
      <c r="D1" s="132"/>
      <c r="E1" s="133"/>
      <c r="F1" s="133"/>
      <c r="G1" s="133"/>
      <c r="H1" s="133"/>
      <c r="I1" s="133"/>
      <c r="J1" s="134"/>
      <c r="K1" s="135"/>
      <c r="L1" s="28"/>
      <c r="M1" s="28"/>
      <c r="N1" s="28"/>
    </row>
    <row r="2" spans="1:14" ht="21.75" customHeight="1">
      <c r="A2" s="136" t="s">
        <v>1208</v>
      </c>
      <c r="B2" s="136"/>
      <c r="C2" s="136"/>
      <c r="D2" s="136"/>
      <c r="E2" s="136"/>
      <c r="F2" s="136"/>
      <c r="G2" s="136"/>
      <c r="H2" s="136"/>
      <c r="I2" s="136"/>
      <c r="J2" s="137"/>
      <c r="K2" s="137"/>
      <c r="L2" s="28"/>
      <c r="M2" s="28"/>
      <c r="N2" s="28"/>
    </row>
    <row r="3" spans="1:14" s="1" customFormat="1" ht="18.75" customHeight="1">
      <c r="A3" s="125" t="s">
        <v>2</v>
      </c>
      <c r="B3" s="138" t="s">
        <v>3</v>
      </c>
      <c r="C3" s="139"/>
      <c r="D3" s="139"/>
      <c r="E3" s="139"/>
      <c r="F3" s="140" t="s">
        <v>4</v>
      </c>
      <c r="G3" s="140"/>
      <c r="H3" s="140"/>
      <c r="I3" s="125" t="s">
        <v>5</v>
      </c>
      <c r="J3" s="141" t="s">
        <v>6</v>
      </c>
      <c r="K3" s="142"/>
      <c r="L3" s="29"/>
      <c r="M3" s="29"/>
      <c r="N3" s="29"/>
    </row>
    <row r="4" spans="1:14" s="1" customFormat="1" ht="24" customHeight="1">
      <c r="A4" s="125"/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25"/>
      <c r="J4" s="30" t="s">
        <v>14</v>
      </c>
      <c r="K4" s="30" t="s">
        <v>15</v>
      </c>
      <c r="L4" s="29"/>
      <c r="M4" s="29"/>
      <c r="N4" s="29"/>
    </row>
    <row r="5" spans="1:14" ht="27.75" customHeight="1">
      <c r="A5" s="16" t="s">
        <v>16</v>
      </c>
      <c r="B5" s="18" t="s">
        <v>17</v>
      </c>
      <c r="C5" s="18"/>
      <c r="D5" s="18"/>
      <c r="E5" s="18" t="s">
        <v>17</v>
      </c>
      <c r="F5" s="19">
        <f aca="true" t="shared" si="0" ref="F5:K5">F6+F1020+F1583</f>
        <v>146548.778</v>
      </c>
      <c r="G5" s="19">
        <f t="shared" si="0"/>
        <v>67707.20000000001</v>
      </c>
      <c r="H5" s="18" t="s">
        <v>17</v>
      </c>
      <c r="I5" s="18" t="s">
        <v>17</v>
      </c>
      <c r="J5" s="31">
        <f t="shared" si="0"/>
        <v>1450</v>
      </c>
      <c r="K5" s="31">
        <f t="shared" si="0"/>
        <v>35902</v>
      </c>
      <c r="L5" s="28">
        <v>69960.20000000001</v>
      </c>
      <c r="M5" s="28"/>
      <c r="N5" s="28"/>
    </row>
    <row r="6" spans="1:14" s="2" customFormat="1" ht="27.75" customHeight="1">
      <c r="A6" s="16" t="s">
        <v>18</v>
      </c>
      <c r="B6" s="20"/>
      <c r="C6" s="20"/>
      <c r="D6" s="20"/>
      <c r="E6" s="20"/>
      <c r="F6" s="20">
        <f aca="true" t="shared" si="1" ref="F6:K6">F7+F248</f>
        <v>86612.9</v>
      </c>
      <c r="G6" s="20">
        <f t="shared" si="1"/>
        <v>36832.00000000001</v>
      </c>
      <c r="H6" s="20" t="s">
        <v>17</v>
      </c>
      <c r="I6" s="16" t="s">
        <v>17</v>
      </c>
      <c r="J6" s="32">
        <f t="shared" si="1"/>
        <v>418</v>
      </c>
      <c r="K6" s="32">
        <f t="shared" si="1"/>
        <v>6175</v>
      </c>
      <c r="L6" s="33"/>
      <c r="M6" s="33"/>
      <c r="N6" s="33"/>
    </row>
    <row r="7" spans="1:14" s="2" customFormat="1" ht="27.75" customHeight="1">
      <c r="A7" s="16" t="s">
        <v>19</v>
      </c>
      <c r="B7" s="20"/>
      <c r="C7" s="21">
        <v>270.6</v>
      </c>
      <c r="D7" s="20"/>
      <c r="E7" s="20"/>
      <c r="F7" s="21">
        <f aca="true" t="shared" si="2" ref="F7:K7">F8+F74+F91</f>
        <v>73841</v>
      </c>
      <c r="G7" s="21">
        <f t="shared" si="2"/>
        <v>24228.100000000006</v>
      </c>
      <c r="H7" s="20" t="s">
        <v>17</v>
      </c>
      <c r="I7" s="16" t="s">
        <v>17</v>
      </c>
      <c r="J7" s="34">
        <f t="shared" si="2"/>
        <v>144</v>
      </c>
      <c r="K7" s="34">
        <f t="shared" si="2"/>
        <v>0</v>
      </c>
      <c r="L7" s="33"/>
      <c r="M7" s="33"/>
      <c r="N7" s="33"/>
    </row>
    <row r="8" spans="1:14" s="2" customFormat="1" ht="27.75" customHeight="1">
      <c r="A8" s="20" t="s">
        <v>20</v>
      </c>
      <c r="B8" s="20"/>
      <c r="C8" s="21">
        <f>SUM(C9:C73)</f>
        <v>210.70000000000002</v>
      </c>
      <c r="D8" s="22"/>
      <c r="E8" s="22"/>
      <c r="F8" s="21">
        <f>SUM(F9:F73)</f>
        <v>21070</v>
      </c>
      <c r="G8" s="21">
        <f>SUM(G9:G73)</f>
        <v>3869.9</v>
      </c>
      <c r="H8" s="20" t="s">
        <v>17</v>
      </c>
      <c r="I8" s="16" t="s">
        <v>17</v>
      </c>
      <c r="J8" s="34">
        <f>SUM(J9:J72)</f>
        <v>32</v>
      </c>
      <c r="K8" s="34">
        <f>SUM(K9:K72)</f>
        <v>0</v>
      </c>
      <c r="L8" s="33"/>
      <c r="M8" s="33"/>
      <c r="N8" s="33"/>
    </row>
    <row r="9" spans="1:14" s="2" customFormat="1" ht="27.75" customHeight="1">
      <c r="A9" s="20" t="s">
        <v>21</v>
      </c>
      <c r="B9" s="23" t="s">
        <v>22</v>
      </c>
      <c r="C9" s="23">
        <v>5.1</v>
      </c>
      <c r="D9" s="20">
        <v>3.5</v>
      </c>
      <c r="E9" s="24" t="s">
        <v>23</v>
      </c>
      <c r="F9" s="25">
        <v>509.99999999999994</v>
      </c>
      <c r="G9" s="26">
        <v>0</v>
      </c>
      <c r="H9" s="20" t="s">
        <v>17</v>
      </c>
      <c r="I9" s="20" t="s">
        <v>24</v>
      </c>
      <c r="J9" s="32">
        <v>1</v>
      </c>
      <c r="K9" s="32"/>
      <c r="L9" s="35">
        <v>178.5</v>
      </c>
      <c r="M9" s="33">
        <f>G9-L9</f>
        <v>-178.5</v>
      </c>
      <c r="N9" s="33"/>
    </row>
    <row r="10" spans="1:14" s="2" customFormat="1" ht="27.75" customHeight="1">
      <c r="A10" s="20" t="s">
        <v>21</v>
      </c>
      <c r="B10" s="23" t="s">
        <v>25</v>
      </c>
      <c r="C10" s="23">
        <v>3</v>
      </c>
      <c r="D10" s="20">
        <v>3.5</v>
      </c>
      <c r="E10" s="24" t="s">
        <v>23</v>
      </c>
      <c r="F10" s="25">
        <v>300</v>
      </c>
      <c r="G10" s="26">
        <v>0</v>
      </c>
      <c r="H10" s="20" t="s">
        <v>17</v>
      </c>
      <c r="I10" s="20" t="s">
        <v>24</v>
      </c>
      <c r="J10" s="32">
        <v>1</v>
      </c>
      <c r="K10" s="32"/>
      <c r="L10" s="35">
        <v>105</v>
      </c>
      <c r="M10" s="33">
        <f aca="true" t="shared" si="3" ref="M10:M41">G10-L10</f>
        <v>-105</v>
      </c>
      <c r="N10" s="33"/>
    </row>
    <row r="11" spans="1:14" s="2" customFormat="1" ht="27.75" customHeight="1">
      <c r="A11" s="20" t="s">
        <v>21</v>
      </c>
      <c r="B11" s="23" t="s">
        <v>26</v>
      </c>
      <c r="C11" s="23">
        <v>3</v>
      </c>
      <c r="D11" s="20">
        <v>3.5</v>
      </c>
      <c r="E11" s="24" t="s">
        <v>23</v>
      </c>
      <c r="F11" s="25">
        <v>300</v>
      </c>
      <c r="G11" s="26">
        <v>0</v>
      </c>
      <c r="H11" s="20" t="s">
        <v>17</v>
      </c>
      <c r="I11" s="20" t="s">
        <v>24</v>
      </c>
      <c r="J11" s="32">
        <v>1</v>
      </c>
      <c r="K11" s="32"/>
      <c r="L11" s="35">
        <v>105</v>
      </c>
      <c r="M11" s="33">
        <f t="shared" si="3"/>
        <v>-105</v>
      </c>
      <c r="N11" s="33"/>
    </row>
    <row r="12" spans="1:14" s="2" customFormat="1" ht="27.75" customHeight="1">
      <c r="A12" s="20" t="s">
        <v>21</v>
      </c>
      <c r="B12" s="23" t="s">
        <v>27</v>
      </c>
      <c r="C12" s="23">
        <v>5.3</v>
      </c>
      <c r="D12" s="20">
        <v>3.5</v>
      </c>
      <c r="E12" s="24" t="s">
        <v>23</v>
      </c>
      <c r="F12" s="25">
        <v>530</v>
      </c>
      <c r="G12" s="26">
        <v>0</v>
      </c>
      <c r="H12" s="20" t="s">
        <v>17</v>
      </c>
      <c r="I12" s="20" t="s">
        <v>24</v>
      </c>
      <c r="J12" s="32">
        <v>1</v>
      </c>
      <c r="K12" s="32"/>
      <c r="L12" s="35">
        <v>185.5</v>
      </c>
      <c r="M12" s="33">
        <f t="shared" si="3"/>
        <v>-185.5</v>
      </c>
      <c r="N12" s="33"/>
    </row>
    <row r="13" spans="1:14" s="2" customFormat="1" ht="27.75" customHeight="1">
      <c r="A13" s="20" t="s">
        <v>21</v>
      </c>
      <c r="B13" s="23" t="s">
        <v>28</v>
      </c>
      <c r="C13" s="23">
        <v>3.6</v>
      </c>
      <c r="D13" s="20">
        <v>3.5</v>
      </c>
      <c r="E13" s="24" t="s">
        <v>23</v>
      </c>
      <c r="F13" s="25">
        <v>360</v>
      </c>
      <c r="G13" s="26">
        <v>0</v>
      </c>
      <c r="H13" s="20" t="s">
        <v>17</v>
      </c>
      <c r="I13" s="20" t="s">
        <v>24</v>
      </c>
      <c r="J13" s="32">
        <v>1</v>
      </c>
      <c r="K13" s="32"/>
      <c r="L13" s="35">
        <v>126</v>
      </c>
      <c r="M13" s="33">
        <f t="shared" si="3"/>
        <v>-126</v>
      </c>
      <c r="N13" s="33"/>
    </row>
    <row r="14" spans="1:14" s="2" customFormat="1" ht="27.75" customHeight="1">
      <c r="A14" s="20" t="s">
        <v>21</v>
      </c>
      <c r="B14" s="23" t="s">
        <v>29</v>
      </c>
      <c r="C14" s="23">
        <v>6.9</v>
      </c>
      <c r="D14" s="20">
        <v>3.5</v>
      </c>
      <c r="E14" s="24" t="s">
        <v>23</v>
      </c>
      <c r="F14" s="23">
        <v>690</v>
      </c>
      <c r="G14" s="26">
        <v>0</v>
      </c>
      <c r="H14" s="20" t="s">
        <v>17</v>
      </c>
      <c r="I14" s="20" t="s">
        <v>24</v>
      </c>
      <c r="J14" s="32">
        <v>1</v>
      </c>
      <c r="K14" s="32"/>
      <c r="L14" s="35">
        <v>241.5</v>
      </c>
      <c r="M14" s="33">
        <f t="shared" si="3"/>
        <v>-241.5</v>
      </c>
      <c r="N14" s="33"/>
    </row>
    <row r="15" spans="1:14" s="2" customFormat="1" ht="27.75" customHeight="1">
      <c r="A15" s="20" t="s">
        <v>21</v>
      </c>
      <c r="B15" s="23" t="s">
        <v>30</v>
      </c>
      <c r="C15" s="23">
        <v>5.5</v>
      </c>
      <c r="D15" s="20">
        <v>3.5</v>
      </c>
      <c r="E15" s="24" t="s">
        <v>23</v>
      </c>
      <c r="F15" s="23">
        <v>550</v>
      </c>
      <c r="G15" s="26">
        <v>0</v>
      </c>
      <c r="H15" s="20" t="s">
        <v>17</v>
      </c>
      <c r="I15" s="20" t="s">
        <v>24</v>
      </c>
      <c r="J15" s="32">
        <v>1</v>
      </c>
      <c r="K15" s="32"/>
      <c r="L15" s="35">
        <v>192.5</v>
      </c>
      <c r="M15" s="33">
        <f t="shared" si="3"/>
        <v>-192.5</v>
      </c>
      <c r="N15" s="33"/>
    </row>
    <row r="16" spans="1:14" s="2" customFormat="1" ht="27.75" customHeight="1">
      <c r="A16" s="20" t="s">
        <v>21</v>
      </c>
      <c r="B16" s="23" t="s">
        <v>31</v>
      </c>
      <c r="C16" s="23">
        <v>3.5</v>
      </c>
      <c r="D16" s="20">
        <v>3.5</v>
      </c>
      <c r="E16" s="24" t="s">
        <v>23</v>
      </c>
      <c r="F16" s="23">
        <v>350</v>
      </c>
      <c r="G16" s="26">
        <v>0</v>
      </c>
      <c r="H16" s="20" t="s">
        <v>17</v>
      </c>
      <c r="I16" s="20" t="s">
        <v>24</v>
      </c>
      <c r="J16" s="32">
        <v>1</v>
      </c>
      <c r="K16" s="32"/>
      <c r="L16" s="35">
        <v>122.5</v>
      </c>
      <c r="M16" s="33">
        <f t="shared" si="3"/>
        <v>-122.5</v>
      </c>
      <c r="N16" s="33"/>
    </row>
    <row r="17" spans="1:14" s="2" customFormat="1" ht="27.75" customHeight="1">
      <c r="A17" s="20" t="s">
        <v>21</v>
      </c>
      <c r="B17" s="23" t="s">
        <v>32</v>
      </c>
      <c r="C17" s="23">
        <v>5</v>
      </c>
      <c r="D17" s="20">
        <v>3.5</v>
      </c>
      <c r="E17" s="24" t="s">
        <v>23</v>
      </c>
      <c r="F17" s="23">
        <v>500</v>
      </c>
      <c r="G17" s="26">
        <v>0</v>
      </c>
      <c r="H17" s="20" t="s">
        <v>17</v>
      </c>
      <c r="I17" s="20" t="s">
        <v>24</v>
      </c>
      <c r="J17" s="32">
        <v>1</v>
      </c>
      <c r="K17" s="32"/>
      <c r="L17" s="35">
        <v>175</v>
      </c>
      <c r="M17" s="33">
        <f t="shared" si="3"/>
        <v>-175</v>
      </c>
      <c r="N17" s="33"/>
    </row>
    <row r="18" spans="1:14" s="2" customFormat="1" ht="27.75" customHeight="1">
      <c r="A18" s="20" t="s">
        <v>21</v>
      </c>
      <c r="B18" s="23" t="s">
        <v>33</v>
      </c>
      <c r="C18" s="23">
        <v>4.2</v>
      </c>
      <c r="D18" s="20">
        <v>3.5</v>
      </c>
      <c r="E18" s="24" t="s">
        <v>23</v>
      </c>
      <c r="F18" s="23">
        <v>420</v>
      </c>
      <c r="G18" s="26">
        <v>0</v>
      </c>
      <c r="H18" s="20" t="s">
        <v>17</v>
      </c>
      <c r="I18" s="20" t="s">
        <v>24</v>
      </c>
      <c r="J18" s="32">
        <v>1</v>
      </c>
      <c r="K18" s="32"/>
      <c r="L18" s="35">
        <v>147</v>
      </c>
      <c r="M18" s="33">
        <f t="shared" si="3"/>
        <v>-147</v>
      </c>
      <c r="N18" s="33"/>
    </row>
    <row r="19" spans="1:14" s="2" customFormat="1" ht="27.75" customHeight="1">
      <c r="A19" s="20" t="s">
        <v>21</v>
      </c>
      <c r="B19" s="23" t="s">
        <v>34</v>
      </c>
      <c r="C19" s="23">
        <v>2.5</v>
      </c>
      <c r="D19" s="20">
        <v>3.5</v>
      </c>
      <c r="E19" s="24" t="s">
        <v>23</v>
      </c>
      <c r="F19" s="23">
        <v>250</v>
      </c>
      <c r="G19" s="26">
        <v>0</v>
      </c>
      <c r="H19" s="20" t="s">
        <v>17</v>
      </c>
      <c r="I19" s="20" t="s">
        <v>24</v>
      </c>
      <c r="J19" s="32">
        <v>1</v>
      </c>
      <c r="K19" s="32"/>
      <c r="L19" s="35">
        <v>87.5</v>
      </c>
      <c r="M19" s="33">
        <f t="shared" si="3"/>
        <v>-87.5</v>
      </c>
      <c r="N19" s="33"/>
    </row>
    <row r="20" spans="1:14" s="2" customFormat="1" ht="27.75" customHeight="1">
      <c r="A20" s="20" t="s">
        <v>21</v>
      </c>
      <c r="B20" s="23" t="s">
        <v>35</v>
      </c>
      <c r="C20" s="23">
        <v>3.2</v>
      </c>
      <c r="D20" s="20">
        <v>3.5</v>
      </c>
      <c r="E20" s="24" t="s">
        <v>23</v>
      </c>
      <c r="F20" s="23">
        <v>320</v>
      </c>
      <c r="G20" s="26">
        <v>0</v>
      </c>
      <c r="H20" s="20" t="s">
        <v>17</v>
      </c>
      <c r="I20" s="20" t="s">
        <v>24</v>
      </c>
      <c r="J20" s="32">
        <v>1</v>
      </c>
      <c r="K20" s="32"/>
      <c r="L20" s="35">
        <v>112</v>
      </c>
      <c r="M20" s="33">
        <f t="shared" si="3"/>
        <v>-112</v>
      </c>
      <c r="N20" s="33"/>
    </row>
    <row r="21" spans="1:14" s="2" customFormat="1" ht="27.75" customHeight="1">
      <c r="A21" s="20" t="s">
        <v>21</v>
      </c>
      <c r="B21" s="23" t="s">
        <v>36</v>
      </c>
      <c r="C21" s="23">
        <v>2</v>
      </c>
      <c r="D21" s="20">
        <v>3.5</v>
      </c>
      <c r="E21" s="24" t="s">
        <v>23</v>
      </c>
      <c r="F21" s="23">
        <v>200</v>
      </c>
      <c r="G21" s="26">
        <v>0</v>
      </c>
      <c r="H21" s="20" t="s">
        <v>17</v>
      </c>
      <c r="I21" s="20" t="s">
        <v>24</v>
      </c>
      <c r="J21" s="32">
        <v>1</v>
      </c>
      <c r="K21" s="32"/>
      <c r="L21" s="36">
        <v>70</v>
      </c>
      <c r="M21" s="33">
        <f t="shared" si="3"/>
        <v>-70</v>
      </c>
      <c r="N21" s="33"/>
    </row>
    <row r="22" spans="1:14" s="2" customFormat="1" ht="27.75" customHeight="1">
      <c r="A22" s="20" t="s">
        <v>21</v>
      </c>
      <c r="B22" s="23" t="s">
        <v>37</v>
      </c>
      <c r="C22" s="23">
        <v>3.7</v>
      </c>
      <c r="D22" s="20">
        <v>3.5</v>
      </c>
      <c r="E22" s="24" t="s">
        <v>23</v>
      </c>
      <c r="F22" s="23">
        <v>370</v>
      </c>
      <c r="G22" s="26">
        <v>0</v>
      </c>
      <c r="H22" s="20" t="s">
        <v>17</v>
      </c>
      <c r="I22" s="20" t="s">
        <v>24</v>
      </c>
      <c r="J22" s="32">
        <v>1</v>
      </c>
      <c r="K22" s="32"/>
      <c r="L22" s="36">
        <v>129.5</v>
      </c>
      <c r="M22" s="33">
        <f t="shared" si="3"/>
        <v>-129.5</v>
      </c>
      <c r="N22" s="33"/>
    </row>
    <row r="23" spans="1:14" s="2" customFormat="1" ht="27.75" customHeight="1">
      <c r="A23" s="20" t="s">
        <v>21</v>
      </c>
      <c r="B23" s="23" t="s">
        <v>38</v>
      </c>
      <c r="C23" s="23">
        <v>2.4</v>
      </c>
      <c r="D23" s="20">
        <v>4.5</v>
      </c>
      <c r="E23" s="24" t="s">
        <v>23</v>
      </c>
      <c r="F23" s="23">
        <v>240</v>
      </c>
      <c r="G23" s="26">
        <v>0</v>
      </c>
      <c r="H23" s="20" t="s">
        <v>17</v>
      </c>
      <c r="I23" s="20" t="s">
        <v>24</v>
      </c>
      <c r="J23" s="32">
        <v>1</v>
      </c>
      <c r="K23" s="32"/>
      <c r="L23" s="35">
        <v>110.4</v>
      </c>
      <c r="M23" s="33">
        <f t="shared" si="3"/>
        <v>-110.4</v>
      </c>
      <c r="N23" s="33"/>
    </row>
    <row r="24" spans="1:14" s="2" customFormat="1" ht="27.75" customHeight="1">
      <c r="A24" s="20" t="s">
        <v>21</v>
      </c>
      <c r="B24" s="23" t="s">
        <v>39</v>
      </c>
      <c r="C24" s="23">
        <v>2</v>
      </c>
      <c r="D24" s="20">
        <v>3.5</v>
      </c>
      <c r="E24" s="24" t="s">
        <v>23</v>
      </c>
      <c r="F24" s="23">
        <v>200</v>
      </c>
      <c r="G24" s="26">
        <v>0</v>
      </c>
      <c r="H24" s="20" t="s">
        <v>17</v>
      </c>
      <c r="I24" s="20" t="s">
        <v>24</v>
      </c>
      <c r="J24" s="32">
        <v>1</v>
      </c>
      <c r="K24" s="32"/>
      <c r="L24" s="35">
        <v>70</v>
      </c>
      <c r="M24" s="33">
        <f t="shared" si="3"/>
        <v>-70</v>
      </c>
      <c r="N24" s="33"/>
    </row>
    <row r="25" spans="1:14" s="2" customFormat="1" ht="27.75" customHeight="1">
      <c r="A25" s="20" t="s">
        <v>21</v>
      </c>
      <c r="B25" s="23" t="s">
        <v>40</v>
      </c>
      <c r="C25" s="23">
        <v>1.2</v>
      </c>
      <c r="D25" s="20">
        <v>3.5</v>
      </c>
      <c r="E25" s="24" t="s">
        <v>23</v>
      </c>
      <c r="F25" s="23">
        <v>120</v>
      </c>
      <c r="G25" s="26">
        <v>0</v>
      </c>
      <c r="H25" s="20" t="s">
        <v>17</v>
      </c>
      <c r="I25" s="20" t="s">
        <v>24</v>
      </c>
      <c r="J25" s="32">
        <v>1</v>
      </c>
      <c r="K25" s="32"/>
      <c r="L25" s="35">
        <v>42</v>
      </c>
      <c r="M25" s="33">
        <f t="shared" si="3"/>
        <v>-42</v>
      </c>
      <c r="N25" s="33"/>
    </row>
    <row r="26" spans="1:14" s="2" customFormat="1" ht="27.75" customHeight="1">
      <c r="A26" s="20" t="s">
        <v>21</v>
      </c>
      <c r="B26" s="23" t="s">
        <v>41</v>
      </c>
      <c r="C26" s="23">
        <v>1.1</v>
      </c>
      <c r="D26" s="20">
        <v>3.5</v>
      </c>
      <c r="E26" s="24" t="s">
        <v>23</v>
      </c>
      <c r="F26" s="23">
        <v>110.00000000000001</v>
      </c>
      <c r="G26" s="26">
        <v>0</v>
      </c>
      <c r="H26" s="20" t="s">
        <v>17</v>
      </c>
      <c r="I26" s="20" t="s">
        <v>24</v>
      </c>
      <c r="J26" s="32">
        <v>1</v>
      </c>
      <c r="K26" s="32"/>
      <c r="L26" s="35">
        <v>38.5</v>
      </c>
      <c r="M26" s="33">
        <f t="shared" si="3"/>
        <v>-38.5</v>
      </c>
      <c r="N26" s="33"/>
    </row>
    <row r="27" spans="1:14" s="2" customFormat="1" ht="27.75" customHeight="1">
      <c r="A27" s="20" t="s">
        <v>21</v>
      </c>
      <c r="B27" s="23" t="s">
        <v>42</v>
      </c>
      <c r="C27" s="23">
        <v>5.5</v>
      </c>
      <c r="D27" s="20">
        <v>3.5</v>
      </c>
      <c r="E27" s="24" t="s">
        <v>23</v>
      </c>
      <c r="F27" s="23">
        <v>550</v>
      </c>
      <c r="G27" s="26">
        <v>0</v>
      </c>
      <c r="H27" s="20" t="s">
        <v>17</v>
      </c>
      <c r="I27" s="20" t="s">
        <v>24</v>
      </c>
      <c r="J27" s="32">
        <v>1</v>
      </c>
      <c r="K27" s="32"/>
      <c r="L27" s="35">
        <v>192.5</v>
      </c>
      <c r="M27" s="33">
        <f t="shared" si="3"/>
        <v>-192.5</v>
      </c>
      <c r="N27" s="33"/>
    </row>
    <row r="28" spans="1:14" s="2" customFormat="1" ht="27.75" customHeight="1">
      <c r="A28" s="20" t="s">
        <v>21</v>
      </c>
      <c r="B28" s="23" t="s">
        <v>43</v>
      </c>
      <c r="C28" s="23">
        <v>2.7</v>
      </c>
      <c r="D28" s="20">
        <v>3.5</v>
      </c>
      <c r="E28" s="24" t="s">
        <v>23</v>
      </c>
      <c r="F28" s="23">
        <v>270</v>
      </c>
      <c r="G28" s="26">
        <v>0</v>
      </c>
      <c r="H28" s="20" t="s">
        <v>17</v>
      </c>
      <c r="I28" s="20" t="s">
        <v>24</v>
      </c>
      <c r="J28" s="32">
        <v>1</v>
      </c>
      <c r="K28" s="32"/>
      <c r="L28" s="35">
        <v>94.5</v>
      </c>
      <c r="M28" s="33">
        <f t="shared" si="3"/>
        <v>-94.5</v>
      </c>
      <c r="N28" s="33"/>
    </row>
    <row r="29" spans="1:14" s="2" customFormat="1" ht="27.75" customHeight="1">
      <c r="A29" s="20" t="s">
        <v>21</v>
      </c>
      <c r="B29" s="23" t="s">
        <v>44</v>
      </c>
      <c r="C29" s="23">
        <v>3</v>
      </c>
      <c r="D29" s="20">
        <v>4.5</v>
      </c>
      <c r="E29" s="24" t="s">
        <v>23</v>
      </c>
      <c r="F29" s="23">
        <v>300</v>
      </c>
      <c r="G29" s="26">
        <v>0</v>
      </c>
      <c r="H29" s="20" t="s">
        <v>17</v>
      </c>
      <c r="I29" s="20" t="s">
        <v>24</v>
      </c>
      <c r="J29" s="32">
        <v>1</v>
      </c>
      <c r="K29" s="32"/>
      <c r="L29" s="35">
        <v>138</v>
      </c>
      <c r="M29" s="33">
        <f t="shared" si="3"/>
        <v>-138</v>
      </c>
      <c r="N29" s="33"/>
    </row>
    <row r="30" spans="1:14" s="2" customFormat="1" ht="27.75" customHeight="1">
      <c r="A30" s="20" t="s">
        <v>21</v>
      </c>
      <c r="B30" s="23" t="s">
        <v>45</v>
      </c>
      <c r="C30" s="23">
        <v>2.5</v>
      </c>
      <c r="D30" s="20">
        <v>3.5</v>
      </c>
      <c r="E30" s="24" t="s">
        <v>23</v>
      </c>
      <c r="F30" s="23">
        <v>250</v>
      </c>
      <c r="G30" s="26">
        <v>0</v>
      </c>
      <c r="H30" s="20" t="s">
        <v>17</v>
      </c>
      <c r="I30" s="20" t="s">
        <v>24</v>
      </c>
      <c r="J30" s="32">
        <v>1</v>
      </c>
      <c r="K30" s="32"/>
      <c r="L30" s="35">
        <v>87.5</v>
      </c>
      <c r="M30" s="33">
        <f t="shared" si="3"/>
        <v>-87.5</v>
      </c>
      <c r="N30" s="33"/>
    </row>
    <row r="31" spans="1:14" s="2" customFormat="1" ht="27.75" customHeight="1">
      <c r="A31" s="20" t="s">
        <v>21</v>
      </c>
      <c r="B31" s="23" t="s">
        <v>46</v>
      </c>
      <c r="C31" s="23">
        <v>6.5</v>
      </c>
      <c r="D31" s="20">
        <v>3.5</v>
      </c>
      <c r="E31" s="24" t="s">
        <v>23</v>
      </c>
      <c r="F31" s="23">
        <v>650</v>
      </c>
      <c r="G31" s="26">
        <v>0</v>
      </c>
      <c r="H31" s="20" t="s">
        <v>17</v>
      </c>
      <c r="I31" s="20" t="s">
        <v>24</v>
      </c>
      <c r="J31" s="32">
        <v>1</v>
      </c>
      <c r="K31" s="32"/>
      <c r="L31" s="35">
        <v>227.5</v>
      </c>
      <c r="M31" s="33">
        <f t="shared" si="3"/>
        <v>-227.5</v>
      </c>
      <c r="N31" s="33"/>
    </row>
    <row r="32" spans="1:14" s="2" customFormat="1" ht="27.75" customHeight="1">
      <c r="A32" s="20" t="s">
        <v>21</v>
      </c>
      <c r="B32" s="23" t="s">
        <v>47</v>
      </c>
      <c r="C32" s="23">
        <v>3.5</v>
      </c>
      <c r="D32" s="20">
        <v>4.5</v>
      </c>
      <c r="E32" s="24" t="s">
        <v>23</v>
      </c>
      <c r="F32" s="23">
        <v>350</v>
      </c>
      <c r="G32" s="26">
        <v>0</v>
      </c>
      <c r="H32" s="20" t="s">
        <v>17</v>
      </c>
      <c r="I32" s="20" t="s">
        <v>24</v>
      </c>
      <c r="J32" s="32">
        <v>1</v>
      </c>
      <c r="K32" s="32"/>
      <c r="L32" s="35">
        <v>161</v>
      </c>
      <c r="M32" s="33">
        <f t="shared" si="3"/>
        <v>-161</v>
      </c>
      <c r="N32" s="33"/>
    </row>
    <row r="33" spans="1:14" s="2" customFormat="1" ht="27.75" customHeight="1">
      <c r="A33" s="20" t="s">
        <v>21</v>
      </c>
      <c r="B33" s="23" t="s">
        <v>48</v>
      </c>
      <c r="C33" s="23">
        <v>4.3</v>
      </c>
      <c r="D33" s="20">
        <v>4.5</v>
      </c>
      <c r="E33" s="24" t="s">
        <v>23</v>
      </c>
      <c r="F33" s="23">
        <v>430</v>
      </c>
      <c r="G33" s="26">
        <v>0</v>
      </c>
      <c r="H33" s="20" t="s">
        <v>17</v>
      </c>
      <c r="I33" s="20" t="s">
        <v>24</v>
      </c>
      <c r="J33" s="32">
        <v>1</v>
      </c>
      <c r="K33" s="32"/>
      <c r="L33" s="35">
        <v>197.8</v>
      </c>
      <c r="M33" s="33">
        <f t="shared" si="3"/>
        <v>-197.8</v>
      </c>
      <c r="N33" s="33"/>
    </row>
    <row r="34" spans="1:14" s="2" customFormat="1" ht="27.75" customHeight="1">
      <c r="A34" s="20" t="s">
        <v>21</v>
      </c>
      <c r="B34" s="23" t="s">
        <v>49</v>
      </c>
      <c r="C34" s="23">
        <v>6.5</v>
      </c>
      <c r="D34" s="20">
        <v>3.5</v>
      </c>
      <c r="E34" s="24" t="s">
        <v>23</v>
      </c>
      <c r="F34" s="23">
        <v>650</v>
      </c>
      <c r="G34" s="26">
        <v>0</v>
      </c>
      <c r="H34" s="20" t="s">
        <v>17</v>
      </c>
      <c r="I34" s="20" t="s">
        <v>24</v>
      </c>
      <c r="J34" s="32">
        <v>1</v>
      </c>
      <c r="K34" s="32"/>
      <c r="L34" s="35">
        <v>227.5</v>
      </c>
      <c r="M34" s="33">
        <f t="shared" si="3"/>
        <v>-227.5</v>
      </c>
      <c r="N34" s="33"/>
    </row>
    <row r="35" spans="1:14" s="2" customFormat="1" ht="27.75" customHeight="1">
      <c r="A35" s="20" t="s">
        <v>21</v>
      </c>
      <c r="B35" s="23" t="s">
        <v>50</v>
      </c>
      <c r="C35" s="23">
        <v>3.3</v>
      </c>
      <c r="D35" s="20">
        <v>3.5</v>
      </c>
      <c r="E35" s="24" t="s">
        <v>23</v>
      </c>
      <c r="F35" s="23">
        <v>330</v>
      </c>
      <c r="G35" s="26">
        <v>0</v>
      </c>
      <c r="H35" s="20" t="s">
        <v>17</v>
      </c>
      <c r="I35" s="20" t="s">
        <v>24</v>
      </c>
      <c r="J35" s="32">
        <v>1</v>
      </c>
      <c r="K35" s="32"/>
      <c r="L35" s="35">
        <v>115.5</v>
      </c>
      <c r="M35" s="33">
        <f t="shared" si="3"/>
        <v>-115.5</v>
      </c>
      <c r="N35" s="33"/>
    </row>
    <row r="36" spans="1:14" ht="27.75" customHeight="1">
      <c r="A36" s="20" t="s">
        <v>21</v>
      </c>
      <c r="B36" s="23" t="s">
        <v>50</v>
      </c>
      <c r="C36" s="23">
        <v>3.3</v>
      </c>
      <c r="D36" s="20">
        <v>3.5</v>
      </c>
      <c r="E36" s="24" t="s">
        <v>23</v>
      </c>
      <c r="F36" s="23">
        <v>330</v>
      </c>
      <c r="G36" s="26">
        <v>72.2</v>
      </c>
      <c r="H36" s="23" t="s">
        <v>51</v>
      </c>
      <c r="I36" s="20" t="s">
        <v>24</v>
      </c>
      <c r="J36" s="32"/>
      <c r="K36" s="32"/>
      <c r="L36" s="35">
        <v>73.5</v>
      </c>
      <c r="M36" s="33">
        <f t="shared" si="3"/>
        <v>-1.2999999999999972</v>
      </c>
      <c r="N36" s="37"/>
    </row>
    <row r="37" spans="1:14" ht="27.75" customHeight="1">
      <c r="A37" s="20" t="s">
        <v>21</v>
      </c>
      <c r="B37" s="23" t="s">
        <v>52</v>
      </c>
      <c r="C37" s="27">
        <v>2.1</v>
      </c>
      <c r="D37" s="27">
        <v>3.5</v>
      </c>
      <c r="E37" s="24" t="s">
        <v>23</v>
      </c>
      <c r="F37" s="26">
        <v>210</v>
      </c>
      <c r="G37" s="26">
        <v>73.5</v>
      </c>
      <c r="H37" s="23" t="s">
        <v>51</v>
      </c>
      <c r="I37" s="20" t="s">
        <v>24</v>
      </c>
      <c r="J37" s="32">
        <v>1</v>
      </c>
      <c r="K37" s="32"/>
      <c r="L37" s="35">
        <v>140</v>
      </c>
      <c r="M37" s="33">
        <f t="shared" si="3"/>
        <v>-66.5</v>
      </c>
      <c r="N37" s="37"/>
    </row>
    <row r="38" spans="1:14" ht="27.75" customHeight="1">
      <c r="A38" s="20" t="s">
        <v>21</v>
      </c>
      <c r="B38" s="23" t="s">
        <v>53</v>
      </c>
      <c r="C38" s="27">
        <v>4</v>
      </c>
      <c r="D38" s="27">
        <v>3.5</v>
      </c>
      <c r="E38" s="24" t="s">
        <v>23</v>
      </c>
      <c r="F38" s="26">
        <v>400</v>
      </c>
      <c r="G38" s="26">
        <v>140</v>
      </c>
      <c r="H38" s="23" t="s">
        <v>51</v>
      </c>
      <c r="I38" s="20" t="s">
        <v>24</v>
      </c>
      <c r="J38" s="32">
        <v>1</v>
      </c>
      <c r="K38" s="32"/>
      <c r="L38" s="35">
        <v>87.5</v>
      </c>
      <c r="M38" s="33">
        <f t="shared" si="3"/>
        <v>52.5</v>
      </c>
      <c r="N38" s="37"/>
    </row>
    <row r="39" spans="1:14" ht="27.75" customHeight="1">
      <c r="A39" s="20" t="s">
        <v>21</v>
      </c>
      <c r="B39" s="23" t="s">
        <v>54</v>
      </c>
      <c r="C39" s="27">
        <v>2.5</v>
      </c>
      <c r="D39" s="27">
        <v>3.5</v>
      </c>
      <c r="E39" s="24" t="s">
        <v>23</v>
      </c>
      <c r="F39" s="26">
        <v>250</v>
      </c>
      <c r="G39" s="26">
        <v>87.5</v>
      </c>
      <c r="H39" s="23" t="s">
        <v>51</v>
      </c>
      <c r="I39" s="20" t="s">
        <v>24</v>
      </c>
      <c r="J39" s="32"/>
      <c r="K39" s="32"/>
      <c r="L39" s="35">
        <v>105</v>
      </c>
      <c r="M39" s="33">
        <f t="shared" si="3"/>
        <v>-17.5</v>
      </c>
      <c r="N39" s="37"/>
    </row>
    <row r="40" spans="1:14" ht="27.75" customHeight="1">
      <c r="A40" s="20" t="s">
        <v>21</v>
      </c>
      <c r="B40" s="23" t="s">
        <v>55</v>
      </c>
      <c r="C40" s="27">
        <v>3</v>
      </c>
      <c r="D40" s="27">
        <v>3.5</v>
      </c>
      <c r="E40" s="24" t="s">
        <v>23</v>
      </c>
      <c r="F40" s="26">
        <v>300</v>
      </c>
      <c r="G40" s="26">
        <v>105</v>
      </c>
      <c r="H40" s="23" t="s">
        <v>51</v>
      </c>
      <c r="I40" s="20" t="s">
        <v>24</v>
      </c>
      <c r="J40" s="32"/>
      <c r="K40" s="32"/>
      <c r="L40" s="35">
        <v>42</v>
      </c>
      <c r="M40" s="33">
        <f t="shared" si="3"/>
        <v>63</v>
      </c>
      <c r="N40" s="37"/>
    </row>
    <row r="41" spans="1:14" ht="27.75" customHeight="1">
      <c r="A41" s="20" t="s">
        <v>21</v>
      </c>
      <c r="B41" s="23" t="s">
        <v>56</v>
      </c>
      <c r="C41" s="27">
        <v>1.2</v>
      </c>
      <c r="D41" s="27">
        <v>3.5</v>
      </c>
      <c r="E41" s="24" t="s">
        <v>23</v>
      </c>
      <c r="F41" s="26">
        <v>120</v>
      </c>
      <c r="G41" s="26">
        <v>42</v>
      </c>
      <c r="H41" s="23" t="s">
        <v>51</v>
      </c>
      <c r="I41" s="20" t="s">
        <v>24</v>
      </c>
      <c r="J41" s="32"/>
      <c r="K41" s="32"/>
      <c r="L41" s="35">
        <v>119.6</v>
      </c>
      <c r="M41" s="33">
        <f t="shared" si="3"/>
        <v>-77.6</v>
      </c>
      <c r="N41" s="37"/>
    </row>
    <row r="42" spans="1:14" ht="27.75" customHeight="1">
      <c r="A42" s="20" t="s">
        <v>21</v>
      </c>
      <c r="B42" s="23" t="s">
        <v>57</v>
      </c>
      <c r="C42" s="27">
        <v>2.6</v>
      </c>
      <c r="D42" s="27">
        <v>4.5</v>
      </c>
      <c r="E42" s="24" t="s">
        <v>23</v>
      </c>
      <c r="F42" s="26">
        <v>260</v>
      </c>
      <c r="G42" s="26">
        <v>119.6</v>
      </c>
      <c r="H42" s="23" t="s">
        <v>51</v>
      </c>
      <c r="I42" s="20" t="s">
        <v>24</v>
      </c>
      <c r="J42" s="32"/>
      <c r="K42" s="32"/>
      <c r="L42" s="35">
        <v>38.5</v>
      </c>
      <c r="M42" s="33">
        <f aca="true" t="shared" si="4" ref="M42:M72">G42-L42</f>
        <v>81.1</v>
      </c>
      <c r="N42" s="37"/>
    </row>
    <row r="43" spans="1:14" ht="27.75" customHeight="1">
      <c r="A43" s="20" t="s">
        <v>21</v>
      </c>
      <c r="B43" s="23" t="s">
        <v>58</v>
      </c>
      <c r="C43" s="27">
        <v>1.1</v>
      </c>
      <c r="D43" s="27">
        <v>3.5</v>
      </c>
      <c r="E43" s="24" t="s">
        <v>23</v>
      </c>
      <c r="F43" s="26">
        <v>110.00000000000001</v>
      </c>
      <c r="G43" s="26">
        <v>38.5</v>
      </c>
      <c r="H43" s="23" t="s">
        <v>51</v>
      </c>
      <c r="I43" s="20" t="s">
        <v>24</v>
      </c>
      <c r="J43" s="32"/>
      <c r="K43" s="32"/>
      <c r="L43" s="35">
        <v>140</v>
      </c>
      <c r="M43" s="33">
        <f t="shared" si="4"/>
        <v>-101.5</v>
      </c>
      <c r="N43" s="37"/>
    </row>
    <row r="44" spans="1:14" ht="27.75" customHeight="1">
      <c r="A44" s="20" t="s">
        <v>21</v>
      </c>
      <c r="B44" s="23" t="s">
        <v>59</v>
      </c>
      <c r="C44" s="27">
        <v>4</v>
      </c>
      <c r="D44" s="27">
        <v>3.5</v>
      </c>
      <c r="E44" s="24" t="s">
        <v>23</v>
      </c>
      <c r="F44" s="26">
        <v>400</v>
      </c>
      <c r="G44" s="26">
        <v>140</v>
      </c>
      <c r="H44" s="23" t="s">
        <v>51</v>
      </c>
      <c r="I44" s="20" t="s">
        <v>24</v>
      </c>
      <c r="J44" s="32"/>
      <c r="K44" s="32"/>
      <c r="L44" s="35">
        <v>42</v>
      </c>
      <c r="M44" s="33">
        <f t="shared" si="4"/>
        <v>98</v>
      </c>
      <c r="N44" s="37"/>
    </row>
    <row r="45" spans="1:14" ht="27.75" customHeight="1">
      <c r="A45" s="20" t="s">
        <v>21</v>
      </c>
      <c r="B45" s="23" t="s">
        <v>60</v>
      </c>
      <c r="C45" s="27">
        <v>1.2</v>
      </c>
      <c r="D45" s="27">
        <v>3.5</v>
      </c>
      <c r="E45" s="24" t="s">
        <v>23</v>
      </c>
      <c r="F45" s="26">
        <v>120</v>
      </c>
      <c r="G45" s="26">
        <v>42</v>
      </c>
      <c r="H45" s="23" t="s">
        <v>51</v>
      </c>
      <c r="I45" s="20" t="s">
        <v>24</v>
      </c>
      <c r="J45" s="32"/>
      <c r="K45" s="32"/>
      <c r="L45" s="36">
        <v>140</v>
      </c>
      <c r="M45" s="33">
        <f t="shared" si="4"/>
        <v>-98</v>
      </c>
      <c r="N45" s="37"/>
    </row>
    <row r="46" spans="1:14" ht="27.75" customHeight="1">
      <c r="A46" s="20" t="s">
        <v>21</v>
      </c>
      <c r="B46" s="23" t="s">
        <v>61</v>
      </c>
      <c r="C46" s="27">
        <v>4</v>
      </c>
      <c r="D46" s="27">
        <v>3.5</v>
      </c>
      <c r="E46" s="24" t="s">
        <v>23</v>
      </c>
      <c r="F46" s="26">
        <v>400</v>
      </c>
      <c r="G46" s="27">
        <v>140</v>
      </c>
      <c r="H46" s="23" t="s">
        <v>51</v>
      </c>
      <c r="I46" s="20" t="s">
        <v>24</v>
      </c>
      <c r="J46" s="32"/>
      <c r="K46" s="32"/>
      <c r="L46" s="36">
        <v>105</v>
      </c>
      <c r="M46" s="33">
        <f t="shared" si="4"/>
        <v>35</v>
      </c>
      <c r="N46" s="37"/>
    </row>
    <row r="47" spans="1:14" ht="27.75" customHeight="1">
      <c r="A47" s="20" t="s">
        <v>21</v>
      </c>
      <c r="B47" s="23" t="s">
        <v>62</v>
      </c>
      <c r="C47" s="27">
        <v>3</v>
      </c>
      <c r="D47" s="27">
        <v>3.5</v>
      </c>
      <c r="E47" s="24" t="s">
        <v>23</v>
      </c>
      <c r="F47" s="26">
        <v>300</v>
      </c>
      <c r="G47" s="27">
        <v>105</v>
      </c>
      <c r="H47" s="23" t="s">
        <v>51</v>
      </c>
      <c r="I47" s="20" t="s">
        <v>24</v>
      </c>
      <c r="J47" s="32"/>
      <c r="K47" s="32"/>
      <c r="L47" s="35">
        <v>105</v>
      </c>
      <c r="M47" s="33">
        <f t="shared" si="4"/>
        <v>0</v>
      </c>
      <c r="N47" s="37"/>
    </row>
    <row r="48" spans="1:14" ht="27.75" customHeight="1">
      <c r="A48" s="20" t="s">
        <v>21</v>
      </c>
      <c r="B48" s="23" t="s">
        <v>63</v>
      </c>
      <c r="C48" s="27">
        <v>3</v>
      </c>
      <c r="D48" s="27">
        <v>3.5</v>
      </c>
      <c r="E48" s="24" t="s">
        <v>23</v>
      </c>
      <c r="F48" s="26">
        <v>300</v>
      </c>
      <c r="G48" s="26">
        <v>105</v>
      </c>
      <c r="H48" s="23" t="s">
        <v>51</v>
      </c>
      <c r="I48" s="20" t="s">
        <v>24</v>
      </c>
      <c r="J48" s="32"/>
      <c r="K48" s="32"/>
      <c r="L48" s="35">
        <v>70</v>
      </c>
      <c r="M48" s="33">
        <f t="shared" si="4"/>
        <v>35</v>
      </c>
      <c r="N48" s="37"/>
    </row>
    <row r="49" spans="1:14" ht="27.75" customHeight="1">
      <c r="A49" s="20" t="s">
        <v>21</v>
      </c>
      <c r="B49" s="23" t="s">
        <v>64</v>
      </c>
      <c r="C49" s="27">
        <v>2</v>
      </c>
      <c r="D49" s="27">
        <v>3.5</v>
      </c>
      <c r="E49" s="24" t="s">
        <v>23</v>
      </c>
      <c r="F49" s="26">
        <v>200</v>
      </c>
      <c r="G49" s="26">
        <v>70</v>
      </c>
      <c r="H49" s="23" t="s">
        <v>51</v>
      </c>
      <c r="I49" s="20" t="s">
        <v>24</v>
      </c>
      <c r="J49" s="32"/>
      <c r="K49" s="32"/>
      <c r="L49" s="35">
        <v>69</v>
      </c>
      <c r="M49" s="33">
        <f t="shared" si="4"/>
        <v>1</v>
      </c>
      <c r="N49" s="37"/>
    </row>
    <row r="50" spans="1:14" ht="27.75" customHeight="1">
      <c r="A50" s="20" t="s">
        <v>21</v>
      </c>
      <c r="B50" s="23" t="s">
        <v>65</v>
      </c>
      <c r="C50" s="27">
        <v>1.5</v>
      </c>
      <c r="D50" s="27">
        <v>4.5</v>
      </c>
      <c r="E50" s="24" t="s">
        <v>23</v>
      </c>
      <c r="F50" s="26">
        <v>150</v>
      </c>
      <c r="G50" s="26">
        <v>69</v>
      </c>
      <c r="H50" s="23" t="s">
        <v>51</v>
      </c>
      <c r="I50" s="20" t="s">
        <v>24</v>
      </c>
      <c r="J50" s="32"/>
      <c r="K50" s="32"/>
      <c r="L50" s="35">
        <v>48.99999999999999</v>
      </c>
      <c r="M50" s="33">
        <f t="shared" si="4"/>
        <v>20.000000000000007</v>
      </c>
      <c r="N50" s="37"/>
    </row>
    <row r="51" spans="1:14" ht="27.75" customHeight="1">
      <c r="A51" s="20" t="s">
        <v>21</v>
      </c>
      <c r="B51" s="23" t="s">
        <v>66</v>
      </c>
      <c r="C51" s="27">
        <v>1.4</v>
      </c>
      <c r="D51" s="27">
        <v>3.5</v>
      </c>
      <c r="E51" s="24" t="s">
        <v>23</v>
      </c>
      <c r="F51" s="26">
        <v>140</v>
      </c>
      <c r="G51" s="26">
        <v>48.99999999999999</v>
      </c>
      <c r="H51" s="23" t="s">
        <v>51</v>
      </c>
      <c r="I51" s="20" t="s">
        <v>24</v>
      </c>
      <c r="J51" s="32"/>
      <c r="K51" s="32"/>
      <c r="L51" s="35">
        <v>91</v>
      </c>
      <c r="M51" s="33">
        <f t="shared" si="4"/>
        <v>-42.00000000000001</v>
      </c>
      <c r="N51" s="37"/>
    </row>
    <row r="52" spans="1:14" ht="27.75" customHeight="1">
      <c r="A52" s="20" t="s">
        <v>21</v>
      </c>
      <c r="B52" s="23" t="s">
        <v>67</v>
      </c>
      <c r="C52" s="27">
        <v>2.6</v>
      </c>
      <c r="D52" s="27">
        <v>3.5</v>
      </c>
      <c r="E52" s="24" t="s">
        <v>23</v>
      </c>
      <c r="F52" s="26">
        <v>260</v>
      </c>
      <c r="G52" s="26">
        <v>91</v>
      </c>
      <c r="H52" s="23" t="s">
        <v>51</v>
      </c>
      <c r="I52" s="20" t="s">
        <v>24</v>
      </c>
      <c r="J52" s="32"/>
      <c r="K52" s="32"/>
      <c r="L52" s="35">
        <v>70</v>
      </c>
      <c r="M52" s="33">
        <f t="shared" si="4"/>
        <v>21</v>
      </c>
      <c r="N52" s="37"/>
    </row>
    <row r="53" spans="1:14" ht="27.75" customHeight="1">
      <c r="A53" s="20" t="s">
        <v>21</v>
      </c>
      <c r="B53" s="23" t="s">
        <v>68</v>
      </c>
      <c r="C53" s="27">
        <v>2</v>
      </c>
      <c r="D53" s="27">
        <v>3.5</v>
      </c>
      <c r="E53" s="24" t="s">
        <v>23</v>
      </c>
      <c r="F53" s="26">
        <v>200</v>
      </c>
      <c r="G53" s="26">
        <v>70</v>
      </c>
      <c r="H53" s="23" t="s">
        <v>51</v>
      </c>
      <c r="I53" s="20" t="s">
        <v>24</v>
      </c>
      <c r="J53" s="32"/>
      <c r="K53" s="32"/>
      <c r="L53" s="35">
        <v>129.5</v>
      </c>
      <c r="M53" s="33">
        <f t="shared" si="4"/>
        <v>-59.5</v>
      </c>
      <c r="N53" s="37"/>
    </row>
    <row r="54" spans="1:14" ht="27.75" customHeight="1">
      <c r="A54" s="20" t="s">
        <v>21</v>
      </c>
      <c r="B54" s="23" t="s">
        <v>69</v>
      </c>
      <c r="C54" s="27">
        <v>3.7</v>
      </c>
      <c r="D54" s="27">
        <v>3.5</v>
      </c>
      <c r="E54" s="24" t="s">
        <v>23</v>
      </c>
      <c r="F54" s="26">
        <v>370</v>
      </c>
      <c r="G54" s="26">
        <v>129.5</v>
      </c>
      <c r="H54" s="23" t="s">
        <v>51</v>
      </c>
      <c r="I54" s="20" t="s">
        <v>24</v>
      </c>
      <c r="J54" s="32"/>
      <c r="K54" s="32"/>
      <c r="L54" s="35">
        <v>140</v>
      </c>
      <c r="M54" s="33">
        <f t="shared" si="4"/>
        <v>-10.5</v>
      </c>
      <c r="N54" s="37"/>
    </row>
    <row r="55" spans="1:14" ht="27.75" customHeight="1">
      <c r="A55" s="20" t="s">
        <v>21</v>
      </c>
      <c r="B55" s="23" t="s">
        <v>70</v>
      </c>
      <c r="C55" s="27">
        <v>4</v>
      </c>
      <c r="D55" s="27">
        <v>3.5</v>
      </c>
      <c r="E55" s="24" t="s">
        <v>23</v>
      </c>
      <c r="F55" s="26">
        <v>400</v>
      </c>
      <c r="G55" s="26">
        <v>140</v>
      </c>
      <c r="H55" s="23" t="s">
        <v>51</v>
      </c>
      <c r="I55" s="20" t="s">
        <v>24</v>
      </c>
      <c r="J55" s="32"/>
      <c r="K55" s="32"/>
      <c r="L55" s="35">
        <v>70</v>
      </c>
      <c r="M55" s="33">
        <f t="shared" si="4"/>
        <v>70</v>
      </c>
      <c r="N55" s="37"/>
    </row>
    <row r="56" spans="1:14" ht="27.75" customHeight="1">
      <c r="A56" s="20" t="s">
        <v>21</v>
      </c>
      <c r="B56" s="23" t="s">
        <v>71</v>
      </c>
      <c r="C56" s="27">
        <v>2</v>
      </c>
      <c r="D56" s="27">
        <v>3.5</v>
      </c>
      <c r="E56" s="24" t="s">
        <v>23</v>
      </c>
      <c r="F56" s="26">
        <v>200</v>
      </c>
      <c r="G56" s="26">
        <v>70</v>
      </c>
      <c r="H56" s="23" t="s">
        <v>51</v>
      </c>
      <c r="I56" s="20" t="s">
        <v>24</v>
      </c>
      <c r="J56" s="32"/>
      <c r="K56" s="32"/>
      <c r="L56" s="35">
        <v>122.5</v>
      </c>
      <c r="M56" s="33">
        <f t="shared" si="4"/>
        <v>-52.5</v>
      </c>
      <c r="N56" s="37"/>
    </row>
    <row r="57" spans="1:14" ht="27.75" customHeight="1">
      <c r="A57" s="20" t="s">
        <v>21</v>
      </c>
      <c r="B57" s="23" t="s">
        <v>72</v>
      </c>
      <c r="C57" s="27">
        <v>3.5</v>
      </c>
      <c r="D57" s="27">
        <v>3.5</v>
      </c>
      <c r="E57" s="24" t="s">
        <v>23</v>
      </c>
      <c r="F57" s="26">
        <v>350</v>
      </c>
      <c r="G57" s="26">
        <v>122.5</v>
      </c>
      <c r="H57" s="23" t="s">
        <v>51</v>
      </c>
      <c r="I57" s="20" t="s">
        <v>24</v>
      </c>
      <c r="J57" s="32"/>
      <c r="K57" s="32"/>
      <c r="L57" s="35">
        <v>97.99999999999999</v>
      </c>
      <c r="M57" s="33">
        <f t="shared" si="4"/>
        <v>24.500000000000014</v>
      </c>
      <c r="N57" s="37"/>
    </row>
    <row r="58" spans="1:14" ht="27.75" customHeight="1">
      <c r="A58" s="20" t="s">
        <v>21</v>
      </c>
      <c r="B58" s="23" t="s">
        <v>73</v>
      </c>
      <c r="C58" s="27">
        <v>2.8</v>
      </c>
      <c r="D58" s="27">
        <v>3.5</v>
      </c>
      <c r="E58" s="24" t="s">
        <v>23</v>
      </c>
      <c r="F58" s="26">
        <v>280</v>
      </c>
      <c r="G58" s="26">
        <v>97.99999999999999</v>
      </c>
      <c r="H58" s="23" t="s">
        <v>51</v>
      </c>
      <c r="I58" s="20" t="s">
        <v>24</v>
      </c>
      <c r="J58" s="32"/>
      <c r="K58" s="32"/>
      <c r="L58" s="35">
        <v>45.5</v>
      </c>
      <c r="M58" s="33">
        <f t="shared" si="4"/>
        <v>52.499999999999986</v>
      </c>
      <c r="N58" s="37"/>
    </row>
    <row r="59" spans="1:14" ht="27.75" customHeight="1">
      <c r="A59" s="20" t="s">
        <v>21</v>
      </c>
      <c r="B59" s="23" t="s">
        <v>74</v>
      </c>
      <c r="C59" s="27">
        <v>1.3</v>
      </c>
      <c r="D59" s="27">
        <v>3.5</v>
      </c>
      <c r="E59" s="24" t="s">
        <v>23</v>
      </c>
      <c r="F59" s="26">
        <v>130</v>
      </c>
      <c r="G59" s="26">
        <v>45.5</v>
      </c>
      <c r="H59" s="23" t="s">
        <v>51</v>
      </c>
      <c r="I59" s="20" t="s">
        <v>24</v>
      </c>
      <c r="J59" s="32"/>
      <c r="K59" s="32"/>
      <c r="L59" s="35">
        <v>70</v>
      </c>
      <c r="M59" s="33">
        <f t="shared" si="4"/>
        <v>-24.5</v>
      </c>
      <c r="N59" s="37"/>
    </row>
    <row r="60" spans="1:14" ht="27.75" customHeight="1">
      <c r="A60" s="20" t="s">
        <v>21</v>
      </c>
      <c r="B60" s="23" t="s">
        <v>75</v>
      </c>
      <c r="C60" s="27">
        <v>2</v>
      </c>
      <c r="D60" s="27">
        <v>3.5</v>
      </c>
      <c r="E60" s="24" t="s">
        <v>23</v>
      </c>
      <c r="F60" s="26">
        <v>200</v>
      </c>
      <c r="G60" s="26">
        <v>70</v>
      </c>
      <c r="H60" s="23" t="s">
        <v>51</v>
      </c>
      <c r="I60" s="20" t="s">
        <v>24</v>
      </c>
      <c r="J60" s="32"/>
      <c r="K60" s="38"/>
      <c r="L60" s="36">
        <v>52.5</v>
      </c>
      <c r="M60" s="33">
        <f t="shared" si="4"/>
        <v>17.5</v>
      </c>
      <c r="N60" s="37"/>
    </row>
    <row r="61" spans="1:14" ht="27.75" customHeight="1">
      <c r="A61" s="20" t="s">
        <v>21</v>
      </c>
      <c r="B61" s="23" t="s">
        <v>76</v>
      </c>
      <c r="C61" s="27">
        <v>1.5</v>
      </c>
      <c r="D61" s="27">
        <v>3.5</v>
      </c>
      <c r="E61" s="24" t="s">
        <v>23</v>
      </c>
      <c r="F61" s="26">
        <v>150</v>
      </c>
      <c r="G61" s="27">
        <v>52.5</v>
      </c>
      <c r="H61" s="23" t="s">
        <v>51</v>
      </c>
      <c r="I61" s="20" t="s">
        <v>24</v>
      </c>
      <c r="J61" s="32"/>
      <c r="K61" s="38"/>
      <c r="L61" s="36">
        <v>227.5</v>
      </c>
      <c r="M61" s="33">
        <f t="shared" si="4"/>
        <v>-175</v>
      </c>
      <c r="N61" s="37"/>
    </row>
    <row r="62" spans="1:14" ht="27.75" customHeight="1">
      <c r="A62" s="20" t="s">
        <v>21</v>
      </c>
      <c r="B62" s="23" t="s">
        <v>77</v>
      </c>
      <c r="C62" s="27">
        <v>6.5</v>
      </c>
      <c r="D62" s="27">
        <v>3.5</v>
      </c>
      <c r="E62" s="24" t="s">
        <v>23</v>
      </c>
      <c r="F62" s="26">
        <v>650</v>
      </c>
      <c r="G62" s="27">
        <v>227.5</v>
      </c>
      <c r="H62" s="23" t="s">
        <v>51</v>
      </c>
      <c r="I62" s="20" t="s">
        <v>24</v>
      </c>
      <c r="J62" s="32"/>
      <c r="K62" s="38"/>
      <c r="L62" s="36">
        <v>192.5</v>
      </c>
      <c r="M62" s="33">
        <f t="shared" si="4"/>
        <v>35</v>
      </c>
      <c r="N62" s="37"/>
    </row>
    <row r="63" spans="1:14" ht="27.75" customHeight="1">
      <c r="A63" s="20" t="s">
        <v>21</v>
      </c>
      <c r="B63" s="23" t="s">
        <v>78</v>
      </c>
      <c r="C63" s="27">
        <v>5.5</v>
      </c>
      <c r="D63" s="27">
        <v>3.5</v>
      </c>
      <c r="E63" s="24" t="s">
        <v>23</v>
      </c>
      <c r="F63" s="26">
        <v>550</v>
      </c>
      <c r="G63" s="27">
        <v>192.5</v>
      </c>
      <c r="H63" s="23" t="s">
        <v>51</v>
      </c>
      <c r="I63" s="20" t="s">
        <v>24</v>
      </c>
      <c r="J63" s="32"/>
      <c r="K63" s="38"/>
      <c r="L63" s="36">
        <v>195.99999999999997</v>
      </c>
      <c r="M63" s="33">
        <f t="shared" si="4"/>
        <v>-3.4999999999999716</v>
      </c>
      <c r="N63" s="37"/>
    </row>
    <row r="64" spans="1:14" ht="27.75" customHeight="1">
      <c r="A64" s="20" t="s">
        <v>21</v>
      </c>
      <c r="B64" s="23" t="s">
        <v>79</v>
      </c>
      <c r="C64" s="26">
        <v>5.6</v>
      </c>
      <c r="D64" s="26">
        <v>3.5</v>
      </c>
      <c r="E64" s="24" t="s">
        <v>23</v>
      </c>
      <c r="F64" s="26">
        <v>560</v>
      </c>
      <c r="G64" s="27">
        <v>195.99999999999997</v>
      </c>
      <c r="H64" s="23" t="s">
        <v>51</v>
      </c>
      <c r="I64" s="20" t="s">
        <v>24</v>
      </c>
      <c r="J64" s="32">
        <v>1</v>
      </c>
      <c r="K64" s="38"/>
      <c r="L64" s="36">
        <v>70</v>
      </c>
      <c r="M64" s="33">
        <f t="shared" si="4"/>
        <v>125.99999999999997</v>
      </c>
      <c r="N64" s="37"/>
    </row>
    <row r="65" spans="1:14" ht="27.75" customHeight="1">
      <c r="A65" s="20" t="s">
        <v>21</v>
      </c>
      <c r="B65" s="23" t="s">
        <v>80</v>
      </c>
      <c r="C65" s="26">
        <v>2</v>
      </c>
      <c r="D65" s="26">
        <v>3.5</v>
      </c>
      <c r="E65" s="24" t="s">
        <v>23</v>
      </c>
      <c r="F65" s="26">
        <v>200</v>
      </c>
      <c r="G65" s="27">
        <v>70</v>
      </c>
      <c r="H65" s="23" t="s">
        <v>51</v>
      </c>
      <c r="I65" s="20" t="s">
        <v>24</v>
      </c>
      <c r="J65" s="32"/>
      <c r="K65" s="38"/>
      <c r="L65" s="36">
        <v>136.5</v>
      </c>
      <c r="M65" s="33">
        <f t="shared" si="4"/>
        <v>-66.5</v>
      </c>
      <c r="N65" s="37"/>
    </row>
    <row r="66" spans="1:14" ht="27.75" customHeight="1">
      <c r="A66" s="20" t="s">
        <v>21</v>
      </c>
      <c r="B66" s="23" t="s">
        <v>81</v>
      </c>
      <c r="C66" s="27">
        <v>3.9</v>
      </c>
      <c r="D66" s="27">
        <v>3.5</v>
      </c>
      <c r="E66" s="24" t="s">
        <v>23</v>
      </c>
      <c r="F66" s="26">
        <v>390</v>
      </c>
      <c r="G66" s="27">
        <v>136.5</v>
      </c>
      <c r="H66" s="23" t="s">
        <v>51</v>
      </c>
      <c r="I66" s="20" t="s">
        <v>24</v>
      </c>
      <c r="J66" s="32"/>
      <c r="K66" s="38"/>
      <c r="L66" s="36">
        <v>77</v>
      </c>
      <c r="M66" s="33">
        <f t="shared" si="4"/>
        <v>59.5</v>
      </c>
      <c r="N66" s="37"/>
    </row>
    <row r="67" spans="1:14" ht="27.75" customHeight="1">
      <c r="A67" s="20" t="s">
        <v>21</v>
      </c>
      <c r="B67" s="23" t="s">
        <v>82</v>
      </c>
      <c r="C67" s="27">
        <v>2.2</v>
      </c>
      <c r="D67" s="27">
        <v>3.5</v>
      </c>
      <c r="E67" s="24" t="s">
        <v>23</v>
      </c>
      <c r="F67" s="26">
        <v>220.00000000000003</v>
      </c>
      <c r="G67" s="27">
        <v>77</v>
      </c>
      <c r="H67" s="23" t="s">
        <v>51</v>
      </c>
      <c r="I67" s="20" t="s">
        <v>24</v>
      </c>
      <c r="J67" s="32"/>
      <c r="K67" s="38"/>
      <c r="L67" s="36">
        <v>115.49999999999999</v>
      </c>
      <c r="M67" s="33">
        <f t="shared" si="4"/>
        <v>-38.499999999999986</v>
      </c>
      <c r="N67" s="37"/>
    </row>
    <row r="68" spans="1:14" ht="27.75" customHeight="1">
      <c r="A68" s="20" t="s">
        <v>21</v>
      </c>
      <c r="B68" s="23" t="s">
        <v>83</v>
      </c>
      <c r="C68" s="27">
        <v>3.3</v>
      </c>
      <c r="D68" s="27">
        <v>3.5</v>
      </c>
      <c r="E68" s="24" t="s">
        <v>23</v>
      </c>
      <c r="F68" s="26">
        <v>330</v>
      </c>
      <c r="G68" s="27">
        <v>115.49999999999999</v>
      </c>
      <c r="H68" s="23" t="s">
        <v>51</v>
      </c>
      <c r="I68" s="20" t="s">
        <v>24</v>
      </c>
      <c r="J68" s="32"/>
      <c r="K68" s="38"/>
      <c r="L68" s="36">
        <v>175</v>
      </c>
      <c r="M68" s="33">
        <f t="shared" si="4"/>
        <v>-59.500000000000014</v>
      </c>
      <c r="N68" s="37"/>
    </row>
    <row r="69" spans="1:14" ht="27.75" customHeight="1">
      <c r="A69" s="20" t="s">
        <v>21</v>
      </c>
      <c r="B69" s="23" t="s">
        <v>84</v>
      </c>
      <c r="C69" s="27">
        <v>5</v>
      </c>
      <c r="D69" s="27">
        <v>3.5</v>
      </c>
      <c r="E69" s="24" t="s">
        <v>23</v>
      </c>
      <c r="F69" s="26">
        <v>500</v>
      </c>
      <c r="G69" s="27">
        <v>175</v>
      </c>
      <c r="H69" s="23" t="s">
        <v>51</v>
      </c>
      <c r="I69" s="20" t="s">
        <v>24</v>
      </c>
      <c r="J69" s="32">
        <v>1</v>
      </c>
      <c r="K69" s="38"/>
      <c r="L69" s="36">
        <v>59.5</v>
      </c>
      <c r="M69" s="33">
        <f t="shared" si="4"/>
        <v>115.5</v>
      </c>
      <c r="N69" s="37"/>
    </row>
    <row r="70" spans="1:14" ht="27.75" customHeight="1">
      <c r="A70" s="20" t="s">
        <v>21</v>
      </c>
      <c r="B70" s="23" t="s">
        <v>85</v>
      </c>
      <c r="C70" s="27">
        <v>1.7</v>
      </c>
      <c r="D70" s="27">
        <v>3.5</v>
      </c>
      <c r="E70" s="24" t="s">
        <v>23</v>
      </c>
      <c r="F70" s="26">
        <v>170</v>
      </c>
      <c r="G70" s="27">
        <v>59.5</v>
      </c>
      <c r="H70" s="23" t="s">
        <v>51</v>
      </c>
      <c r="I70" s="20" t="s">
        <v>24</v>
      </c>
      <c r="J70" s="32">
        <v>1</v>
      </c>
      <c r="K70" s="38"/>
      <c r="L70" s="36">
        <v>45.5</v>
      </c>
      <c r="M70" s="33">
        <f t="shared" si="4"/>
        <v>14</v>
      </c>
      <c r="N70" s="37"/>
    </row>
    <row r="71" spans="1:14" ht="27.75" customHeight="1">
      <c r="A71" s="20" t="s">
        <v>21</v>
      </c>
      <c r="B71" s="23" t="s">
        <v>86</v>
      </c>
      <c r="C71" s="27">
        <v>1.3</v>
      </c>
      <c r="D71" s="27">
        <v>3.5</v>
      </c>
      <c r="E71" s="24" t="s">
        <v>23</v>
      </c>
      <c r="F71" s="26">
        <v>130</v>
      </c>
      <c r="G71" s="27">
        <v>45.5</v>
      </c>
      <c r="H71" s="23" t="s">
        <v>51</v>
      </c>
      <c r="I71" s="20" t="s">
        <v>24</v>
      </c>
      <c r="J71" s="32"/>
      <c r="K71" s="38"/>
      <c r="L71" s="36">
        <v>119.6</v>
      </c>
      <c r="M71" s="33">
        <f t="shared" si="4"/>
        <v>-74.1</v>
      </c>
      <c r="N71" s="37"/>
    </row>
    <row r="72" spans="1:14" ht="27.75" customHeight="1">
      <c r="A72" s="20" t="s">
        <v>21</v>
      </c>
      <c r="B72" s="23" t="s">
        <v>87</v>
      </c>
      <c r="C72" s="27">
        <v>2.6</v>
      </c>
      <c r="D72" s="27">
        <v>4.5</v>
      </c>
      <c r="E72" s="24" t="s">
        <v>23</v>
      </c>
      <c r="F72" s="26">
        <v>260</v>
      </c>
      <c r="G72" s="27">
        <v>119.6</v>
      </c>
      <c r="H72" s="23" t="s">
        <v>51</v>
      </c>
      <c r="I72" s="20" t="s">
        <v>24</v>
      </c>
      <c r="J72" s="32"/>
      <c r="K72" s="38"/>
      <c r="L72" s="36">
        <v>168</v>
      </c>
      <c r="M72" s="33">
        <f t="shared" si="4"/>
        <v>-48.400000000000006</v>
      </c>
      <c r="N72" s="37"/>
    </row>
    <row r="73" spans="1:14" ht="27.75" customHeight="1">
      <c r="A73" s="20" t="s">
        <v>21</v>
      </c>
      <c r="B73" s="23" t="s">
        <v>88</v>
      </c>
      <c r="C73" s="27">
        <v>4.8</v>
      </c>
      <c r="D73" s="27">
        <v>3.5</v>
      </c>
      <c r="E73" s="24" t="s">
        <v>23</v>
      </c>
      <c r="F73" s="26">
        <v>480</v>
      </c>
      <c r="G73" s="27">
        <v>168</v>
      </c>
      <c r="H73" s="23" t="s">
        <v>51</v>
      </c>
      <c r="I73" s="20" t="s">
        <v>24</v>
      </c>
      <c r="J73" s="32"/>
      <c r="K73" s="38"/>
      <c r="L73" s="44"/>
      <c r="M73" s="45"/>
      <c r="N73" s="37"/>
    </row>
    <row r="74" spans="1:14" ht="27.75" customHeight="1">
      <c r="A74" s="20" t="s">
        <v>89</v>
      </c>
      <c r="B74" s="23"/>
      <c r="C74" s="39">
        <v>66.2</v>
      </c>
      <c r="D74" s="27"/>
      <c r="E74" s="40"/>
      <c r="F74" s="41">
        <f>SUM(F75:F90)</f>
        <v>1956</v>
      </c>
      <c r="G74" s="41">
        <f>SUM(G75:G90)</f>
        <v>1043.1999999999998</v>
      </c>
      <c r="H74" s="20" t="s">
        <v>17</v>
      </c>
      <c r="I74" s="16" t="s">
        <v>17</v>
      </c>
      <c r="J74" s="46">
        <f>SUM(J75:J90)</f>
        <v>16</v>
      </c>
      <c r="K74" s="46">
        <f>SUM(K75:K90)</f>
        <v>0</v>
      </c>
      <c r="L74" s="37"/>
      <c r="M74" s="37"/>
      <c r="N74" s="37"/>
    </row>
    <row r="75" spans="1:14" ht="27.75" customHeight="1">
      <c r="A75" s="23" t="s">
        <v>90</v>
      </c>
      <c r="B75" s="23" t="s">
        <v>91</v>
      </c>
      <c r="C75" s="26">
        <v>2.1</v>
      </c>
      <c r="D75" s="23" t="s">
        <v>92</v>
      </c>
      <c r="E75" s="24" t="s">
        <v>23</v>
      </c>
      <c r="F75" s="42">
        <f aca="true" t="shared" si="5" ref="F75:F90">C75*30</f>
        <v>63</v>
      </c>
      <c r="G75" s="42">
        <f aca="true" t="shared" si="6" ref="G75:G90">C75*16</f>
        <v>33.6</v>
      </c>
      <c r="H75" s="23" t="s">
        <v>51</v>
      </c>
      <c r="I75" s="20" t="s">
        <v>24</v>
      </c>
      <c r="J75" s="32">
        <v>1</v>
      </c>
      <c r="K75" s="38"/>
      <c r="L75" s="47">
        <v>33.6</v>
      </c>
      <c r="M75" s="33">
        <f aca="true" t="shared" si="7" ref="M75:M90">G75-L75</f>
        <v>0</v>
      </c>
      <c r="N75" s="37"/>
    </row>
    <row r="76" spans="1:14" ht="27.75" customHeight="1">
      <c r="A76" s="23" t="s">
        <v>90</v>
      </c>
      <c r="B76" s="23" t="s">
        <v>93</v>
      </c>
      <c r="C76" s="26">
        <v>2</v>
      </c>
      <c r="D76" s="23" t="s">
        <v>92</v>
      </c>
      <c r="E76" s="24" t="s">
        <v>23</v>
      </c>
      <c r="F76" s="42">
        <f t="shared" si="5"/>
        <v>60</v>
      </c>
      <c r="G76" s="42">
        <f t="shared" si="6"/>
        <v>32</v>
      </c>
      <c r="H76" s="23" t="s">
        <v>51</v>
      </c>
      <c r="I76" s="20" t="s">
        <v>24</v>
      </c>
      <c r="J76" s="32">
        <v>1</v>
      </c>
      <c r="K76" s="38"/>
      <c r="L76" s="47">
        <v>32</v>
      </c>
      <c r="M76" s="33">
        <f t="shared" si="7"/>
        <v>0</v>
      </c>
      <c r="N76" s="37"/>
    </row>
    <row r="77" spans="1:14" ht="27.75" customHeight="1">
      <c r="A77" s="23" t="s">
        <v>90</v>
      </c>
      <c r="B77" s="23" t="s">
        <v>94</v>
      </c>
      <c r="C77" s="26">
        <v>5.5</v>
      </c>
      <c r="D77" s="23" t="s">
        <v>92</v>
      </c>
      <c r="E77" s="24" t="s">
        <v>23</v>
      </c>
      <c r="F77" s="42">
        <f t="shared" si="5"/>
        <v>165</v>
      </c>
      <c r="G77" s="42">
        <f t="shared" si="6"/>
        <v>88</v>
      </c>
      <c r="H77" s="23" t="s">
        <v>51</v>
      </c>
      <c r="I77" s="20" t="s">
        <v>24</v>
      </c>
      <c r="J77" s="32">
        <v>1</v>
      </c>
      <c r="K77" s="38"/>
      <c r="L77" s="47">
        <v>88</v>
      </c>
      <c r="M77" s="33">
        <f t="shared" si="7"/>
        <v>0</v>
      </c>
      <c r="N77" s="37"/>
    </row>
    <row r="78" spans="1:14" ht="27.75" customHeight="1">
      <c r="A78" s="23" t="s">
        <v>90</v>
      </c>
      <c r="B78" s="23" t="s">
        <v>95</v>
      </c>
      <c r="C78" s="26">
        <v>7.2</v>
      </c>
      <c r="D78" s="23" t="s">
        <v>92</v>
      </c>
      <c r="E78" s="24" t="s">
        <v>23</v>
      </c>
      <c r="F78" s="42">
        <f t="shared" si="5"/>
        <v>216</v>
      </c>
      <c r="G78" s="42">
        <f t="shared" si="6"/>
        <v>115.2</v>
      </c>
      <c r="H78" s="23" t="s">
        <v>51</v>
      </c>
      <c r="I78" s="20" t="s">
        <v>24</v>
      </c>
      <c r="J78" s="32">
        <v>1</v>
      </c>
      <c r="K78" s="38"/>
      <c r="L78" s="47">
        <v>115.2</v>
      </c>
      <c r="M78" s="33">
        <f t="shared" si="7"/>
        <v>0</v>
      </c>
      <c r="N78" s="37"/>
    </row>
    <row r="79" spans="1:14" ht="27.75" customHeight="1">
      <c r="A79" s="23" t="s">
        <v>90</v>
      </c>
      <c r="B79" s="23" t="s">
        <v>26</v>
      </c>
      <c r="C79" s="26">
        <v>4</v>
      </c>
      <c r="D79" s="23" t="s">
        <v>92</v>
      </c>
      <c r="E79" s="24" t="s">
        <v>23</v>
      </c>
      <c r="F79" s="42">
        <f t="shared" si="5"/>
        <v>120</v>
      </c>
      <c r="G79" s="42">
        <f t="shared" si="6"/>
        <v>64</v>
      </c>
      <c r="H79" s="23" t="s">
        <v>51</v>
      </c>
      <c r="I79" s="20" t="s">
        <v>24</v>
      </c>
      <c r="J79" s="32">
        <v>1</v>
      </c>
      <c r="K79" s="38"/>
      <c r="L79" s="47">
        <v>64</v>
      </c>
      <c r="M79" s="33">
        <f t="shared" si="7"/>
        <v>0</v>
      </c>
      <c r="N79" s="37"/>
    </row>
    <row r="80" spans="1:14" ht="27.75" customHeight="1">
      <c r="A80" s="23" t="s">
        <v>90</v>
      </c>
      <c r="B80" s="23" t="s">
        <v>96</v>
      </c>
      <c r="C80" s="26">
        <v>5</v>
      </c>
      <c r="D80" s="23" t="s">
        <v>92</v>
      </c>
      <c r="E80" s="24" t="s">
        <v>23</v>
      </c>
      <c r="F80" s="42">
        <f t="shared" si="5"/>
        <v>150</v>
      </c>
      <c r="G80" s="42">
        <f t="shared" si="6"/>
        <v>80</v>
      </c>
      <c r="H80" s="23" t="s">
        <v>51</v>
      </c>
      <c r="I80" s="20" t="s">
        <v>24</v>
      </c>
      <c r="J80" s="32">
        <v>1</v>
      </c>
      <c r="K80" s="38"/>
      <c r="L80" s="47">
        <v>80</v>
      </c>
      <c r="M80" s="33">
        <f t="shared" si="7"/>
        <v>0</v>
      </c>
      <c r="N80" s="37"/>
    </row>
    <row r="81" spans="1:14" ht="27.75" customHeight="1">
      <c r="A81" s="23" t="s">
        <v>90</v>
      </c>
      <c r="B81" s="23" t="s">
        <v>97</v>
      </c>
      <c r="C81" s="43">
        <v>2</v>
      </c>
      <c r="D81" s="23" t="s">
        <v>92</v>
      </c>
      <c r="E81" s="24" t="s">
        <v>23</v>
      </c>
      <c r="F81" s="42">
        <f t="shared" si="5"/>
        <v>60</v>
      </c>
      <c r="G81" s="42">
        <f t="shared" si="6"/>
        <v>32</v>
      </c>
      <c r="H81" s="23" t="s">
        <v>51</v>
      </c>
      <c r="I81" s="20" t="s">
        <v>24</v>
      </c>
      <c r="J81" s="32">
        <v>1</v>
      </c>
      <c r="K81" s="38"/>
      <c r="L81" s="47">
        <v>32</v>
      </c>
      <c r="M81" s="33">
        <f t="shared" si="7"/>
        <v>0</v>
      </c>
      <c r="N81" s="37"/>
    </row>
    <row r="82" spans="1:14" ht="27.75" customHeight="1">
      <c r="A82" s="23" t="s">
        <v>90</v>
      </c>
      <c r="B82" s="23" t="s">
        <v>98</v>
      </c>
      <c r="C82" s="43">
        <v>5</v>
      </c>
      <c r="D82" s="23" t="s">
        <v>92</v>
      </c>
      <c r="E82" s="24" t="s">
        <v>23</v>
      </c>
      <c r="F82" s="42">
        <f t="shared" si="5"/>
        <v>150</v>
      </c>
      <c r="G82" s="42">
        <f t="shared" si="6"/>
        <v>80</v>
      </c>
      <c r="H82" s="23" t="s">
        <v>51</v>
      </c>
      <c r="I82" s="20" t="s">
        <v>24</v>
      </c>
      <c r="J82" s="32">
        <v>1</v>
      </c>
      <c r="K82" s="38"/>
      <c r="L82" s="47">
        <v>80</v>
      </c>
      <c r="M82" s="33">
        <f t="shared" si="7"/>
        <v>0</v>
      </c>
      <c r="N82" s="37"/>
    </row>
    <row r="83" spans="1:14" ht="27.75" customHeight="1">
      <c r="A83" s="23" t="s">
        <v>90</v>
      </c>
      <c r="B83" s="23" t="s">
        <v>99</v>
      </c>
      <c r="C83" s="43">
        <v>6.5</v>
      </c>
      <c r="D83" s="23" t="s">
        <v>92</v>
      </c>
      <c r="E83" s="24" t="s">
        <v>23</v>
      </c>
      <c r="F83" s="42">
        <f t="shared" si="5"/>
        <v>195</v>
      </c>
      <c r="G83" s="42">
        <f t="shared" si="6"/>
        <v>104</v>
      </c>
      <c r="H83" s="23" t="s">
        <v>51</v>
      </c>
      <c r="I83" s="20" t="s">
        <v>24</v>
      </c>
      <c r="J83" s="32">
        <v>1</v>
      </c>
      <c r="K83" s="38"/>
      <c r="L83" s="47">
        <v>104</v>
      </c>
      <c r="M83" s="33">
        <f t="shared" si="7"/>
        <v>0</v>
      </c>
      <c r="N83" s="37"/>
    </row>
    <row r="84" spans="1:14" ht="27.75" customHeight="1">
      <c r="A84" s="23" t="s">
        <v>90</v>
      </c>
      <c r="B84" s="23" t="s">
        <v>100</v>
      </c>
      <c r="C84" s="43">
        <v>3</v>
      </c>
      <c r="D84" s="23" t="s">
        <v>92</v>
      </c>
      <c r="E84" s="24" t="s">
        <v>23</v>
      </c>
      <c r="F84" s="42">
        <f t="shared" si="5"/>
        <v>90</v>
      </c>
      <c r="G84" s="42">
        <f t="shared" si="6"/>
        <v>48</v>
      </c>
      <c r="H84" s="23" t="s">
        <v>51</v>
      </c>
      <c r="I84" s="20" t="s">
        <v>24</v>
      </c>
      <c r="J84" s="32">
        <v>1</v>
      </c>
      <c r="K84" s="38"/>
      <c r="L84" s="47">
        <v>48</v>
      </c>
      <c r="M84" s="33">
        <f t="shared" si="7"/>
        <v>0</v>
      </c>
      <c r="N84" s="37"/>
    </row>
    <row r="85" spans="1:14" ht="27.75" customHeight="1">
      <c r="A85" s="23" t="s">
        <v>90</v>
      </c>
      <c r="B85" s="23" t="s">
        <v>101</v>
      </c>
      <c r="C85" s="26">
        <v>4.3</v>
      </c>
      <c r="D85" s="23" t="s">
        <v>92</v>
      </c>
      <c r="E85" s="24" t="s">
        <v>23</v>
      </c>
      <c r="F85" s="42">
        <f t="shared" si="5"/>
        <v>129</v>
      </c>
      <c r="G85" s="42">
        <f t="shared" si="6"/>
        <v>68.8</v>
      </c>
      <c r="H85" s="23" t="s">
        <v>51</v>
      </c>
      <c r="I85" s="20" t="s">
        <v>24</v>
      </c>
      <c r="J85" s="32">
        <v>1</v>
      </c>
      <c r="K85" s="38"/>
      <c r="L85" s="47">
        <v>68.8</v>
      </c>
      <c r="M85" s="33">
        <f t="shared" si="7"/>
        <v>0</v>
      </c>
      <c r="N85" s="37"/>
    </row>
    <row r="86" spans="1:14" ht="27.75" customHeight="1">
      <c r="A86" s="23" t="s">
        <v>90</v>
      </c>
      <c r="B86" s="23" t="s">
        <v>102</v>
      </c>
      <c r="C86" s="26">
        <v>6</v>
      </c>
      <c r="D86" s="23" t="s">
        <v>92</v>
      </c>
      <c r="E86" s="24" t="s">
        <v>23</v>
      </c>
      <c r="F86" s="42">
        <f t="shared" si="5"/>
        <v>180</v>
      </c>
      <c r="G86" s="42">
        <f t="shared" si="6"/>
        <v>96</v>
      </c>
      <c r="H86" s="23" t="s">
        <v>51</v>
      </c>
      <c r="I86" s="20" t="s">
        <v>24</v>
      </c>
      <c r="J86" s="32">
        <v>1</v>
      </c>
      <c r="K86" s="38"/>
      <c r="L86" s="47">
        <v>96</v>
      </c>
      <c r="M86" s="33">
        <f t="shared" si="7"/>
        <v>0</v>
      </c>
      <c r="N86" s="37"/>
    </row>
    <row r="87" spans="1:15" ht="27.75" customHeight="1">
      <c r="A87" s="23" t="s">
        <v>90</v>
      </c>
      <c r="B87" s="23" t="s">
        <v>103</v>
      </c>
      <c r="C87" s="26">
        <v>1.7</v>
      </c>
      <c r="D87" s="23" t="s">
        <v>92</v>
      </c>
      <c r="E87" s="24" t="s">
        <v>23</v>
      </c>
      <c r="F87" s="42">
        <f t="shared" si="5"/>
        <v>51</v>
      </c>
      <c r="G87" s="42">
        <f t="shared" si="6"/>
        <v>27.2</v>
      </c>
      <c r="H87" s="23" t="s">
        <v>51</v>
      </c>
      <c r="I87" s="20" t="s">
        <v>24</v>
      </c>
      <c r="J87" s="32">
        <v>1</v>
      </c>
      <c r="K87" s="38"/>
      <c r="L87" s="47">
        <v>27.2</v>
      </c>
      <c r="M87" s="33">
        <f t="shared" si="7"/>
        <v>0</v>
      </c>
      <c r="N87" s="37"/>
      <c r="O87" s="3" t="s">
        <v>104</v>
      </c>
    </row>
    <row r="88" spans="1:14" ht="27.75" customHeight="1">
      <c r="A88" s="23" t="s">
        <v>90</v>
      </c>
      <c r="B88" s="23" t="s">
        <v>105</v>
      </c>
      <c r="C88" s="26">
        <v>2</v>
      </c>
      <c r="D88" s="23" t="s">
        <v>92</v>
      </c>
      <c r="E88" s="24" t="s">
        <v>23</v>
      </c>
      <c r="F88" s="42">
        <f t="shared" si="5"/>
        <v>60</v>
      </c>
      <c r="G88" s="42">
        <f t="shared" si="6"/>
        <v>32</v>
      </c>
      <c r="H88" s="23" t="s">
        <v>51</v>
      </c>
      <c r="I88" s="20" t="s">
        <v>24</v>
      </c>
      <c r="J88" s="32">
        <v>1</v>
      </c>
      <c r="K88" s="38"/>
      <c r="L88" s="47">
        <v>32</v>
      </c>
      <c r="M88" s="33">
        <f t="shared" si="7"/>
        <v>0</v>
      </c>
      <c r="N88" s="37"/>
    </row>
    <row r="89" spans="1:14" ht="27.75" customHeight="1">
      <c r="A89" s="23" t="s">
        <v>90</v>
      </c>
      <c r="B89" s="23" t="s">
        <v>41</v>
      </c>
      <c r="C89" s="26">
        <v>5.9</v>
      </c>
      <c r="D89" s="23" t="s">
        <v>92</v>
      </c>
      <c r="E89" s="24" t="s">
        <v>23</v>
      </c>
      <c r="F89" s="42">
        <f t="shared" si="5"/>
        <v>177</v>
      </c>
      <c r="G89" s="42">
        <f t="shared" si="6"/>
        <v>94.4</v>
      </c>
      <c r="H89" s="23" t="s">
        <v>51</v>
      </c>
      <c r="I89" s="20" t="s">
        <v>24</v>
      </c>
      <c r="J89" s="32">
        <v>1</v>
      </c>
      <c r="K89" s="38"/>
      <c r="L89" s="47">
        <v>94.4</v>
      </c>
      <c r="M89" s="33">
        <f t="shared" si="7"/>
        <v>0</v>
      </c>
      <c r="N89" s="37"/>
    </row>
    <row r="90" spans="1:14" ht="27.75" customHeight="1">
      <c r="A90" s="23" t="s">
        <v>90</v>
      </c>
      <c r="B90" s="23" t="s">
        <v>40</v>
      </c>
      <c r="C90" s="26">
        <v>3</v>
      </c>
      <c r="D90" s="23" t="s">
        <v>92</v>
      </c>
      <c r="E90" s="24" t="s">
        <v>23</v>
      </c>
      <c r="F90" s="42">
        <f t="shared" si="5"/>
        <v>90</v>
      </c>
      <c r="G90" s="42">
        <f t="shared" si="6"/>
        <v>48</v>
      </c>
      <c r="H90" s="23" t="s">
        <v>51</v>
      </c>
      <c r="I90" s="20" t="s">
        <v>24</v>
      </c>
      <c r="J90" s="32">
        <v>1</v>
      </c>
      <c r="K90" s="38"/>
      <c r="L90" s="47">
        <v>48</v>
      </c>
      <c r="M90" s="33">
        <f t="shared" si="7"/>
        <v>0</v>
      </c>
      <c r="N90" s="37"/>
    </row>
    <row r="91" spans="1:14" ht="27.75" customHeight="1">
      <c r="A91" s="23" t="s">
        <v>106</v>
      </c>
      <c r="B91" s="23"/>
      <c r="C91" s="39">
        <v>507.35</v>
      </c>
      <c r="D91" s="23"/>
      <c r="E91" s="24"/>
      <c r="F91" s="42">
        <f aca="true" t="shared" si="8" ref="F91:K91">SUM(F92:F247)</f>
        <v>50815</v>
      </c>
      <c r="G91" s="42">
        <f t="shared" si="8"/>
        <v>19315.000000000004</v>
      </c>
      <c r="H91" s="23"/>
      <c r="I91" s="16" t="s">
        <v>17</v>
      </c>
      <c r="J91" s="47">
        <f t="shared" si="8"/>
        <v>96</v>
      </c>
      <c r="K91" s="47">
        <f t="shared" si="8"/>
        <v>0</v>
      </c>
      <c r="L91" s="37"/>
      <c r="M91" s="37"/>
      <c r="N91" s="37"/>
    </row>
    <row r="92" spans="1:14" ht="27.75" customHeight="1">
      <c r="A92" s="23" t="s">
        <v>107</v>
      </c>
      <c r="B92" s="26" t="s">
        <v>108</v>
      </c>
      <c r="C92" s="26">
        <v>3.7</v>
      </c>
      <c r="D92" s="26">
        <v>3.5</v>
      </c>
      <c r="E92" s="24" t="s">
        <v>109</v>
      </c>
      <c r="F92" s="42">
        <f aca="true" t="shared" si="9" ref="F92:F98">C92*100</f>
        <v>370</v>
      </c>
      <c r="G92" s="42">
        <v>129.5</v>
      </c>
      <c r="H92" s="23" t="s">
        <v>51</v>
      </c>
      <c r="I92" s="20" t="s">
        <v>24</v>
      </c>
      <c r="J92" s="32"/>
      <c r="K92" s="38"/>
      <c r="L92" s="47">
        <v>129.5</v>
      </c>
      <c r="M92" s="37">
        <f>G92-L92</f>
        <v>0</v>
      </c>
      <c r="N92" s="37"/>
    </row>
    <row r="93" spans="1:14" ht="27.75" customHeight="1">
      <c r="A93" s="23" t="s">
        <v>107</v>
      </c>
      <c r="B93" s="27" t="s">
        <v>110</v>
      </c>
      <c r="C93" s="27">
        <v>4</v>
      </c>
      <c r="D93" s="27">
        <v>3.5</v>
      </c>
      <c r="E93" s="24" t="s">
        <v>109</v>
      </c>
      <c r="F93" s="42">
        <f t="shared" si="9"/>
        <v>400</v>
      </c>
      <c r="G93" s="42">
        <v>140</v>
      </c>
      <c r="H93" s="23" t="s">
        <v>51</v>
      </c>
      <c r="I93" s="20" t="s">
        <v>24</v>
      </c>
      <c r="J93" s="32">
        <v>1</v>
      </c>
      <c r="K93" s="38"/>
      <c r="L93" s="47">
        <v>140</v>
      </c>
      <c r="M93" s="37">
        <f aca="true" t="shared" si="10" ref="M93:M124">G93-L93</f>
        <v>0</v>
      </c>
      <c r="N93" s="37"/>
    </row>
    <row r="94" spans="1:14" ht="27.75" customHeight="1">
      <c r="A94" s="23" t="s">
        <v>107</v>
      </c>
      <c r="B94" s="26" t="s">
        <v>111</v>
      </c>
      <c r="C94" s="26">
        <v>3.6</v>
      </c>
      <c r="D94" s="26">
        <v>3.5</v>
      </c>
      <c r="E94" s="24" t="s">
        <v>109</v>
      </c>
      <c r="F94" s="42">
        <f t="shared" si="9"/>
        <v>360</v>
      </c>
      <c r="G94" s="42">
        <v>126</v>
      </c>
      <c r="H94" s="23" t="s">
        <v>51</v>
      </c>
      <c r="I94" s="20" t="s">
        <v>24</v>
      </c>
      <c r="J94" s="32"/>
      <c r="K94" s="38"/>
      <c r="L94" s="47">
        <v>126</v>
      </c>
      <c r="M94" s="37">
        <f t="shared" si="10"/>
        <v>0</v>
      </c>
      <c r="N94" s="37"/>
    </row>
    <row r="95" spans="1:14" ht="27.75" customHeight="1">
      <c r="A95" s="130" t="s">
        <v>107</v>
      </c>
      <c r="B95" s="130" t="s">
        <v>112</v>
      </c>
      <c r="C95" s="128">
        <v>2</v>
      </c>
      <c r="D95" s="27">
        <v>4.5</v>
      </c>
      <c r="E95" s="24" t="s">
        <v>109</v>
      </c>
      <c r="F95" s="124">
        <f t="shared" si="9"/>
        <v>200</v>
      </c>
      <c r="G95" s="27">
        <v>59.8</v>
      </c>
      <c r="H95" s="23" t="s">
        <v>51</v>
      </c>
      <c r="I95" s="20" t="s">
        <v>24</v>
      </c>
      <c r="J95" s="122">
        <v>1</v>
      </c>
      <c r="K95" s="38"/>
      <c r="L95" s="36">
        <v>59.8</v>
      </c>
      <c r="M95" s="37">
        <f t="shared" si="10"/>
        <v>0</v>
      </c>
      <c r="N95" s="37"/>
    </row>
    <row r="96" spans="1:14" ht="27.75" customHeight="1">
      <c r="A96" s="131"/>
      <c r="B96" s="131"/>
      <c r="C96" s="131"/>
      <c r="D96" s="27">
        <v>3.5</v>
      </c>
      <c r="E96" s="24" t="s">
        <v>109</v>
      </c>
      <c r="F96" s="124"/>
      <c r="G96" s="27">
        <v>24.5</v>
      </c>
      <c r="H96" s="23" t="s">
        <v>51</v>
      </c>
      <c r="I96" s="20" t="s">
        <v>24</v>
      </c>
      <c r="J96" s="122"/>
      <c r="K96" s="38"/>
      <c r="L96" s="36">
        <v>24.5</v>
      </c>
      <c r="M96" s="37">
        <f t="shared" si="10"/>
        <v>0</v>
      </c>
      <c r="N96" s="37"/>
    </row>
    <row r="97" spans="1:14" ht="27.75" customHeight="1">
      <c r="A97" s="23" t="s">
        <v>107</v>
      </c>
      <c r="B97" s="23" t="s">
        <v>93</v>
      </c>
      <c r="C97" s="27">
        <v>2</v>
      </c>
      <c r="D97" s="26">
        <v>4.5</v>
      </c>
      <c r="E97" s="24" t="s">
        <v>109</v>
      </c>
      <c r="F97" s="42">
        <f t="shared" si="9"/>
        <v>200</v>
      </c>
      <c r="G97" s="27">
        <v>92</v>
      </c>
      <c r="H97" s="23" t="s">
        <v>51</v>
      </c>
      <c r="I97" s="20" t="s">
        <v>24</v>
      </c>
      <c r="J97" s="32"/>
      <c r="K97" s="38"/>
      <c r="L97" s="36">
        <v>92</v>
      </c>
      <c r="M97" s="37">
        <f t="shared" si="10"/>
        <v>0</v>
      </c>
      <c r="N97" s="37"/>
    </row>
    <row r="98" spans="1:14" ht="27.75" customHeight="1">
      <c r="A98" s="23" t="s">
        <v>107</v>
      </c>
      <c r="B98" s="23" t="s">
        <v>91</v>
      </c>
      <c r="C98" s="27">
        <v>2.9</v>
      </c>
      <c r="D98" s="26">
        <v>4.5</v>
      </c>
      <c r="E98" s="24" t="s">
        <v>109</v>
      </c>
      <c r="F98" s="42">
        <f t="shared" si="9"/>
        <v>290</v>
      </c>
      <c r="G98" s="27">
        <v>133.4</v>
      </c>
      <c r="H98" s="23" t="s">
        <v>51</v>
      </c>
      <c r="I98" s="20" t="s">
        <v>24</v>
      </c>
      <c r="J98" s="32"/>
      <c r="K98" s="38"/>
      <c r="L98" s="36">
        <v>133.4</v>
      </c>
      <c r="M98" s="37">
        <f t="shared" si="10"/>
        <v>0</v>
      </c>
      <c r="N98" s="37"/>
    </row>
    <row r="99" spans="1:14" ht="27.75" customHeight="1">
      <c r="A99" s="130" t="s">
        <v>107</v>
      </c>
      <c r="B99" s="130" t="s">
        <v>113</v>
      </c>
      <c r="C99" s="128">
        <v>4</v>
      </c>
      <c r="D99" s="26">
        <v>4.5</v>
      </c>
      <c r="E99" s="24" t="s">
        <v>109</v>
      </c>
      <c r="F99" s="124">
        <v>400</v>
      </c>
      <c r="G99" s="124">
        <v>184</v>
      </c>
      <c r="H99" s="23" t="s">
        <v>51</v>
      </c>
      <c r="I99" s="20" t="s">
        <v>24</v>
      </c>
      <c r="J99" s="122">
        <v>1</v>
      </c>
      <c r="K99" s="38"/>
      <c r="L99" s="120">
        <v>184</v>
      </c>
      <c r="M99" s="37">
        <f t="shared" si="10"/>
        <v>0</v>
      </c>
      <c r="N99" s="37"/>
    </row>
    <row r="100" spans="1:14" ht="27.75" customHeight="1">
      <c r="A100" s="131"/>
      <c r="B100" s="131"/>
      <c r="C100" s="128"/>
      <c r="D100" s="26">
        <v>4.5</v>
      </c>
      <c r="E100" s="24" t="s">
        <v>109</v>
      </c>
      <c r="F100" s="124"/>
      <c r="G100" s="124"/>
      <c r="H100" s="23" t="s">
        <v>51</v>
      </c>
      <c r="I100" s="20" t="s">
        <v>24</v>
      </c>
      <c r="J100" s="122"/>
      <c r="K100" s="38"/>
      <c r="L100" s="121"/>
      <c r="M100" s="37">
        <f t="shared" si="10"/>
        <v>0</v>
      </c>
      <c r="N100" s="37"/>
    </row>
    <row r="101" spans="1:14" ht="27.75" customHeight="1">
      <c r="A101" s="23" t="s">
        <v>107</v>
      </c>
      <c r="B101" s="23" t="s">
        <v>114</v>
      </c>
      <c r="C101" s="27">
        <v>0.8</v>
      </c>
      <c r="D101" s="26">
        <v>3.5</v>
      </c>
      <c r="E101" s="24" t="s">
        <v>109</v>
      </c>
      <c r="F101" s="42">
        <f>C101*100</f>
        <v>80</v>
      </c>
      <c r="G101" s="42">
        <v>28</v>
      </c>
      <c r="H101" s="23" t="s">
        <v>51</v>
      </c>
      <c r="I101" s="20" t="s">
        <v>24</v>
      </c>
      <c r="J101" s="32"/>
      <c r="K101" s="38"/>
      <c r="L101" s="47">
        <v>28</v>
      </c>
      <c r="M101" s="37">
        <f t="shared" si="10"/>
        <v>0</v>
      </c>
      <c r="N101" s="37"/>
    </row>
    <row r="102" spans="1:14" ht="27.75" customHeight="1">
      <c r="A102" s="23" t="s">
        <v>107</v>
      </c>
      <c r="B102" s="23" t="s">
        <v>115</v>
      </c>
      <c r="C102" s="27">
        <v>4.9</v>
      </c>
      <c r="D102" s="26">
        <v>3.5</v>
      </c>
      <c r="E102" s="24" t="s">
        <v>109</v>
      </c>
      <c r="F102" s="42">
        <f>C102*100</f>
        <v>490.00000000000006</v>
      </c>
      <c r="G102" s="42">
        <v>171.5</v>
      </c>
      <c r="H102" s="23" t="s">
        <v>51</v>
      </c>
      <c r="I102" s="20" t="s">
        <v>24</v>
      </c>
      <c r="J102" s="32"/>
      <c r="K102" s="38"/>
      <c r="L102" s="47">
        <v>171.5</v>
      </c>
      <c r="M102" s="37">
        <f t="shared" si="10"/>
        <v>0</v>
      </c>
      <c r="N102" s="37"/>
    </row>
    <row r="103" spans="1:14" ht="27.75" customHeight="1">
      <c r="A103" s="23" t="s">
        <v>107</v>
      </c>
      <c r="B103" s="23" t="s">
        <v>116</v>
      </c>
      <c r="C103" s="27">
        <v>1.2</v>
      </c>
      <c r="D103" s="26">
        <v>3.5</v>
      </c>
      <c r="E103" s="24" t="s">
        <v>109</v>
      </c>
      <c r="F103" s="42">
        <f>C103*100</f>
        <v>120</v>
      </c>
      <c r="G103" s="42">
        <v>42</v>
      </c>
      <c r="H103" s="23" t="s">
        <v>51</v>
      </c>
      <c r="I103" s="20" t="s">
        <v>24</v>
      </c>
      <c r="J103" s="32">
        <v>1</v>
      </c>
      <c r="K103" s="38"/>
      <c r="L103" s="47">
        <v>42</v>
      </c>
      <c r="M103" s="37">
        <f t="shared" si="10"/>
        <v>0</v>
      </c>
      <c r="N103" s="37"/>
    </row>
    <row r="104" spans="1:14" ht="27.75" customHeight="1">
      <c r="A104" s="130" t="s">
        <v>107</v>
      </c>
      <c r="B104" s="130" t="s">
        <v>117</v>
      </c>
      <c r="C104" s="128">
        <v>4.1</v>
      </c>
      <c r="D104" s="26">
        <v>3.5</v>
      </c>
      <c r="E104" s="24" t="s">
        <v>109</v>
      </c>
      <c r="F104" s="124">
        <v>410</v>
      </c>
      <c r="G104" s="42">
        <v>35</v>
      </c>
      <c r="H104" s="23" t="s">
        <v>51</v>
      </c>
      <c r="I104" s="20" t="s">
        <v>24</v>
      </c>
      <c r="J104" s="122">
        <v>1</v>
      </c>
      <c r="K104" s="38"/>
      <c r="L104" s="47">
        <v>35</v>
      </c>
      <c r="M104" s="37">
        <f t="shared" si="10"/>
        <v>0</v>
      </c>
      <c r="N104" s="37"/>
    </row>
    <row r="105" spans="1:14" ht="27.75" customHeight="1">
      <c r="A105" s="131"/>
      <c r="B105" s="131"/>
      <c r="C105" s="128"/>
      <c r="D105" s="26">
        <v>4.5</v>
      </c>
      <c r="E105" s="24" t="s">
        <v>109</v>
      </c>
      <c r="F105" s="124"/>
      <c r="G105" s="42">
        <v>55.2</v>
      </c>
      <c r="H105" s="23" t="s">
        <v>51</v>
      </c>
      <c r="I105" s="20" t="s">
        <v>24</v>
      </c>
      <c r="J105" s="122"/>
      <c r="K105" s="38"/>
      <c r="L105" s="47">
        <v>55.2</v>
      </c>
      <c r="M105" s="37">
        <f t="shared" si="10"/>
        <v>0</v>
      </c>
      <c r="N105" s="37"/>
    </row>
    <row r="106" spans="1:14" ht="27.75" customHeight="1">
      <c r="A106" s="131"/>
      <c r="B106" s="131"/>
      <c r="C106" s="128"/>
      <c r="D106" s="26">
        <v>4.5</v>
      </c>
      <c r="E106" s="24" t="s">
        <v>109</v>
      </c>
      <c r="F106" s="124"/>
      <c r="G106" s="42">
        <v>41.4</v>
      </c>
      <c r="H106" s="23" t="s">
        <v>51</v>
      </c>
      <c r="I106" s="20" t="s">
        <v>24</v>
      </c>
      <c r="J106" s="122"/>
      <c r="K106" s="38"/>
      <c r="L106" s="47">
        <v>41.4</v>
      </c>
      <c r="M106" s="37">
        <f t="shared" si="10"/>
        <v>0</v>
      </c>
      <c r="N106" s="37"/>
    </row>
    <row r="107" spans="1:14" ht="27.75" customHeight="1">
      <c r="A107" s="131"/>
      <c r="B107" s="131"/>
      <c r="C107" s="128"/>
      <c r="D107" s="26">
        <v>4.5</v>
      </c>
      <c r="E107" s="24" t="s">
        <v>109</v>
      </c>
      <c r="F107" s="124"/>
      <c r="G107" s="42">
        <v>46</v>
      </c>
      <c r="H107" s="23" t="s">
        <v>51</v>
      </c>
      <c r="I107" s="20" t="s">
        <v>24</v>
      </c>
      <c r="J107" s="122"/>
      <c r="K107" s="38"/>
      <c r="L107" s="47">
        <v>46</v>
      </c>
      <c r="M107" s="37">
        <f t="shared" si="10"/>
        <v>0</v>
      </c>
      <c r="N107" s="37"/>
    </row>
    <row r="108" spans="1:14" ht="27.75" customHeight="1">
      <c r="A108" s="130" t="s">
        <v>107</v>
      </c>
      <c r="B108" s="130" t="s">
        <v>118</v>
      </c>
      <c r="C108" s="128">
        <v>7.2</v>
      </c>
      <c r="D108" s="26">
        <v>3.5</v>
      </c>
      <c r="E108" s="24" t="s">
        <v>109</v>
      </c>
      <c r="F108" s="124">
        <v>720</v>
      </c>
      <c r="G108" s="42">
        <v>136.5</v>
      </c>
      <c r="H108" s="23" t="s">
        <v>51</v>
      </c>
      <c r="I108" s="20" t="s">
        <v>24</v>
      </c>
      <c r="J108" s="122">
        <v>1</v>
      </c>
      <c r="K108" s="38"/>
      <c r="L108" s="47">
        <v>136.5</v>
      </c>
      <c r="M108" s="37">
        <f t="shared" si="10"/>
        <v>0</v>
      </c>
      <c r="N108" s="37"/>
    </row>
    <row r="109" spans="1:14" ht="27.75" customHeight="1">
      <c r="A109" s="131"/>
      <c r="B109" s="130"/>
      <c r="C109" s="128"/>
      <c r="D109" s="26">
        <v>3.5</v>
      </c>
      <c r="E109" s="24" t="s">
        <v>109</v>
      </c>
      <c r="F109" s="124"/>
      <c r="G109" s="42">
        <v>35</v>
      </c>
      <c r="H109" s="23" t="s">
        <v>51</v>
      </c>
      <c r="I109" s="20" t="s">
        <v>24</v>
      </c>
      <c r="J109" s="122"/>
      <c r="K109" s="38"/>
      <c r="L109" s="47">
        <v>35</v>
      </c>
      <c r="M109" s="37">
        <f t="shared" si="10"/>
        <v>0</v>
      </c>
      <c r="N109" s="37"/>
    </row>
    <row r="110" spans="1:14" ht="27.75" customHeight="1">
      <c r="A110" s="131"/>
      <c r="B110" s="130"/>
      <c r="C110" s="128"/>
      <c r="D110" s="26">
        <v>4.5</v>
      </c>
      <c r="E110" s="24" t="s">
        <v>109</v>
      </c>
      <c r="F110" s="124"/>
      <c r="G110" s="42">
        <v>105.8</v>
      </c>
      <c r="H110" s="23" t="s">
        <v>51</v>
      </c>
      <c r="I110" s="20" t="s">
        <v>24</v>
      </c>
      <c r="J110" s="122"/>
      <c r="K110" s="38"/>
      <c r="L110" s="47">
        <v>105.8</v>
      </c>
      <c r="M110" s="37">
        <f t="shared" si="10"/>
        <v>0</v>
      </c>
      <c r="N110" s="37"/>
    </row>
    <row r="111" spans="1:14" ht="27.75" customHeight="1">
      <c r="A111" s="130" t="s">
        <v>107</v>
      </c>
      <c r="B111" s="130" t="s">
        <v>119</v>
      </c>
      <c r="C111" s="128">
        <v>3.7</v>
      </c>
      <c r="D111" s="26">
        <v>3.5</v>
      </c>
      <c r="E111" s="24" t="s">
        <v>109</v>
      </c>
      <c r="F111" s="124">
        <v>370</v>
      </c>
      <c r="G111" s="42">
        <v>129.5</v>
      </c>
      <c r="H111" s="23" t="s">
        <v>51</v>
      </c>
      <c r="I111" s="20" t="s">
        <v>24</v>
      </c>
      <c r="J111" s="122"/>
      <c r="K111" s="38"/>
      <c r="L111" s="47">
        <v>129.5</v>
      </c>
      <c r="M111" s="37">
        <f t="shared" si="10"/>
        <v>0</v>
      </c>
      <c r="N111" s="37"/>
    </row>
    <row r="112" spans="1:14" ht="27.75" customHeight="1">
      <c r="A112" s="131"/>
      <c r="B112" s="130"/>
      <c r="C112" s="128"/>
      <c r="D112" s="26">
        <v>3.5</v>
      </c>
      <c r="E112" s="24" t="s">
        <v>109</v>
      </c>
      <c r="F112" s="124"/>
      <c r="G112" s="42">
        <v>108.5</v>
      </c>
      <c r="H112" s="23" t="s">
        <v>51</v>
      </c>
      <c r="I112" s="20" t="s">
        <v>24</v>
      </c>
      <c r="J112" s="122"/>
      <c r="K112" s="38"/>
      <c r="L112" s="47">
        <v>108.5</v>
      </c>
      <c r="M112" s="37">
        <f t="shared" si="10"/>
        <v>0</v>
      </c>
      <c r="N112" s="37"/>
    </row>
    <row r="113" spans="1:14" ht="27.75" customHeight="1">
      <c r="A113" s="130" t="s">
        <v>107</v>
      </c>
      <c r="B113" s="130" t="s">
        <v>120</v>
      </c>
      <c r="C113" s="128">
        <v>5.7</v>
      </c>
      <c r="D113" s="26">
        <v>3.5</v>
      </c>
      <c r="E113" s="24" t="s">
        <v>109</v>
      </c>
      <c r="F113" s="124">
        <v>570</v>
      </c>
      <c r="G113" s="42">
        <v>38.5</v>
      </c>
      <c r="H113" s="23" t="s">
        <v>51</v>
      </c>
      <c r="I113" s="20" t="s">
        <v>24</v>
      </c>
      <c r="J113" s="122"/>
      <c r="K113" s="38"/>
      <c r="L113" s="47">
        <v>38.5</v>
      </c>
      <c r="M113" s="37">
        <f t="shared" si="10"/>
        <v>0</v>
      </c>
      <c r="N113" s="37"/>
    </row>
    <row r="114" spans="1:14" ht="27.75" customHeight="1">
      <c r="A114" s="131"/>
      <c r="B114" s="130"/>
      <c r="C114" s="128"/>
      <c r="D114" s="26">
        <v>4.5</v>
      </c>
      <c r="E114" s="24" t="s">
        <v>109</v>
      </c>
      <c r="F114" s="124"/>
      <c r="G114" s="42">
        <v>69</v>
      </c>
      <c r="H114" s="23" t="s">
        <v>51</v>
      </c>
      <c r="I114" s="20" t="s">
        <v>24</v>
      </c>
      <c r="J114" s="122"/>
      <c r="K114" s="38"/>
      <c r="L114" s="47">
        <v>69</v>
      </c>
      <c r="M114" s="37">
        <f t="shared" si="10"/>
        <v>0</v>
      </c>
      <c r="N114" s="37"/>
    </row>
    <row r="115" spans="1:14" ht="27.75" customHeight="1">
      <c r="A115" s="23" t="s">
        <v>107</v>
      </c>
      <c r="B115" s="23" t="s">
        <v>121</v>
      </c>
      <c r="C115" s="27">
        <v>6</v>
      </c>
      <c r="D115" s="26">
        <v>3.5</v>
      </c>
      <c r="E115" s="24" t="s">
        <v>109</v>
      </c>
      <c r="F115" s="42">
        <v>600</v>
      </c>
      <c r="G115" s="42">
        <v>210</v>
      </c>
      <c r="H115" s="23" t="s">
        <v>51</v>
      </c>
      <c r="I115" s="20" t="s">
        <v>24</v>
      </c>
      <c r="J115" s="32"/>
      <c r="K115" s="38"/>
      <c r="L115" s="47">
        <v>210</v>
      </c>
      <c r="M115" s="37">
        <f t="shared" si="10"/>
        <v>0</v>
      </c>
      <c r="N115" s="37"/>
    </row>
    <row r="116" spans="1:14" ht="27.75" customHeight="1">
      <c r="A116" s="23" t="s">
        <v>107</v>
      </c>
      <c r="B116" s="23" t="s">
        <v>95</v>
      </c>
      <c r="C116" s="27">
        <v>2.5</v>
      </c>
      <c r="D116" s="26">
        <v>3.5</v>
      </c>
      <c r="E116" s="24" t="s">
        <v>109</v>
      </c>
      <c r="F116" s="42">
        <v>250</v>
      </c>
      <c r="G116" s="42">
        <v>87.5</v>
      </c>
      <c r="H116" s="23" t="s">
        <v>51</v>
      </c>
      <c r="I116" s="20" t="s">
        <v>24</v>
      </c>
      <c r="J116" s="32">
        <v>1</v>
      </c>
      <c r="K116" s="38"/>
      <c r="L116" s="47">
        <v>87.5</v>
      </c>
      <c r="M116" s="37">
        <f t="shared" si="10"/>
        <v>0</v>
      </c>
      <c r="N116" s="37"/>
    </row>
    <row r="117" spans="1:14" ht="27.75" customHeight="1">
      <c r="A117" s="130" t="s">
        <v>107</v>
      </c>
      <c r="B117" s="130" t="s">
        <v>122</v>
      </c>
      <c r="C117" s="128">
        <v>8</v>
      </c>
      <c r="D117" s="26">
        <v>4.5</v>
      </c>
      <c r="E117" s="24" t="s">
        <v>109</v>
      </c>
      <c r="F117" s="124">
        <v>800</v>
      </c>
      <c r="G117" s="42">
        <v>207</v>
      </c>
      <c r="H117" s="23" t="s">
        <v>51</v>
      </c>
      <c r="I117" s="20" t="s">
        <v>24</v>
      </c>
      <c r="J117" s="122">
        <v>1</v>
      </c>
      <c r="K117" s="38"/>
      <c r="L117" s="47">
        <v>207</v>
      </c>
      <c r="M117" s="37">
        <f t="shared" si="10"/>
        <v>0</v>
      </c>
      <c r="N117" s="37"/>
    </row>
    <row r="118" spans="1:14" ht="27.75" customHeight="1">
      <c r="A118" s="131"/>
      <c r="B118" s="130"/>
      <c r="C118" s="128"/>
      <c r="D118" s="26">
        <v>3.5</v>
      </c>
      <c r="E118" s="24" t="s">
        <v>109</v>
      </c>
      <c r="F118" s="124"/>
      <c r="G118" s="42">
        <v>73.5</v>
      </c>
      <c r="H118" s="23" t="s">
        <v>51</v>
      </c>
      <c r="I118" s="20" t="s">
        <v>24</v>
      </c>
      <c r="J118" s="122"/>
      <c r="K118" s="38"/>
      <c r="L118" s="47">
        <v>73.5</v>
      </c>
      <c r="M118" s="37">
        <f t="shared" si="10"/>
        <v>0</v>
      </c>
      <c r="N118" s="37"/>
    </row>
    <row r="119" spans="1:14" ht="27.75" customHeight="1">
      <c r="A119" s="131"/>
      <c r="B119" s="130"/>
      <c r="C119" s="128"/>
      <c r="D119" s="26">
        <v>3.5</v>
      </c>
      <c r="E119" s="24" t="s">
        <v>109</v>
      </c>
      <c r="F119" s="124"/>
      <c r="G119" s="42">
        <v>49</v>
      </c>
      <c r="H119" s="23" t="s">
        <v>51</v>
      </c>
      <c r="I119" s="20" t="s">
        <v>24</v>
      </c>
      <c r="J119" s="122"/>
      <c r="K119" s="38"/>
      <c r="L119" s="47">
        <v>49</v>
      </c>
      <c r="M119" s="37">
        <f t="shared" si="10"/>
        <v>0</v>
      </c>
      <c r="N119" s="37"/>
    </row>
    <row r="120" spans="1:14" ht="27.75" customHeight="1">
      <c r="A120" s="130" t="s">
        <v>107</v>
      </c>
      <c r="B120" s="130" t="s">
        <v>123</v>
      </c>
      <c r="C120" s="128">
        <v>6.4</v>
      </c>
      <c r="D120" s="26">
        <v>4.5</v>
      </c>
      <c r="E120" s="24" t="s">
        <v>109</v>
      </c>
      <c r="F120" s="124">
        <v>640</v>
      </c>
      <c r="G120" s="42">
        <v>147.2</v>
      </c>
      <c r="H120" s="23" t="s">
        <v>51</v>
      </c>
      <c r="I120" s="20" t="s">
        <v>24</v>
      </c>
      <c r="J120" s="122">
        <v>1</v>
      </c>
      <c r="K120" s="38"/>
      <c r="L120" s="47">
        <v>147.2</v>
      </c>
      <c r="M120" s="37">
        <f t="shared" si="10"/>
        <v>0</v>
      </c>
      <c r="N120" s="37"/>
    </row>
    <row r="121" spans="1:14" ht="27.75" customHeight="1">
      <c r="A121" s="131"/>
      <c r="B121" s="130"/>
      <c r="C121" s="128"/>
      <c r="D121" s="26">
        <v>3.5</v>
      </c>
      <c r="E121" s="24" t="s">
        <v>109</v>
      </c>
      <c r="F121" s="124"/>
      <c r="G121" s="42">
        <v>112</v>
      </c>
      <c r="H121" s="23" t="s">
        <v>51</v>
      </c>
      <c r="I121" s="20" t="s">
        <v>24</v>
      </c>
      <c r="J121" s="122"/>
      <c r="K121" s="38"/>
      <c r="L121" s="47">
        <v>112</v>
      </c>
      <c r="M121" s="37">
        <f t="shared" si="10"/>
        <v>0</v>
      </c>
      <c r="N121" s="37"/>
    </row>
    <row r="122" spans="1:14" ht="27.75" customHeight="1">
      <c r="A122" s="23" t="s">
        <v>107</v>
      </c>
      <c r="B122" s="23" t="s">
        <v>124</v>
      </c>
      <c r="C122" s="27">
        <v>6.1</v>
      </c>
      <c r="D122" s="26">
        <v>3.5</v>
      </c>
      <c r="E122" s="24" t="s">
        <v>109</v>
      </c>
      <c r="F122" s="42">
        <f aca="true" t="shared" si="11" ref="F122:F185">C122*100</f>
        <v>610</v>
      </c>
      <c r="G122" s="42">
        <v>213.5</v>
      </c>
      <c r="H122" s="23" t="s">
        <v>51</v>
      </c>
      <c r="I122" s="20" t="s">
        <v>24</v>
      </c>
      <c r="J122" s="32"/>
      <c r="K122" s="38"/>
      <c r="L122" s="47">
        <v>213.5</v>
      </c>
      <c r="M122" s="37">
        <f t="shared" si="10"/>
        <v>0</v>
      </c>
      <c r="N122" s="37"/>
    </row>
    <row r="123" spans="1:14" ht="27.75" customHeight="1">
      <c r="A123" s="23" t="s">
        <v>107</v>
      </c>
      <c r="B123" s="23" t="s">
        <v>125</v>
      </c>
      <c r="C123" s="27">
        <v>1.1</v>
      </c>
      <c r="D123" s="26">
        <v>4.5</v>
      </c>
      <c r="E123" s="24" t="s">
        <v>109</v>
      </c>
      <c r="F123" s="42">
        <f t="shared" si="11"/>
        <v>110.00000000000001</v>
      </c>
      <c r="G123" s="42">
        <v>50.6</v>
      </c>
      <c r="H123" s="23" t="s">
        <v>51</v>
      </c>
      <c r="I123" s="20" t="s">
        <v>24</v>
      </c>
      <c r="J123" s="32"/>
      <c r="K123" s="38"/>
      <c r="L123" s="47">
        <v>50.6</v>
      </c>
      <c r="M123" s="37">
        <f t="shared" si="10"/>
        <v>0</v>
      </c>
      <c r="N123" s="37"/>
    </row>
    <row r="124" spans="1:14" ht="27.75" customHeight="1">
      <c r="A124" s="23" t="s">
        <v>107</v>
      </c>
      <c r="B124" s="23" t="s">
        <v>28</v>
      </c>
      <c r="C124" s="27">
        <v>6.5</v>
      </c>
      <c r="D124" s="26">
        <v>4.5</v>
      </c>
      <c r="E124" s="24" t="s">
        <v>109</v>
      </c>
      <c r="F124" s="42">
        <f t="shared" si="11"/>
        <v>650</v>
      </c>
      <c r="G124" s="42">
        <v>299</v>
      </c>
      <c r="H124" s="23" t="s">
        <v>51</v>
      </c>
      <c r="I124" s="20" t="s">
        <v>24</v>
      </c>
      <c r="J124" s="32">
        <v>1</v>
      </c>
      <c r="K124" s="38"/>
      <c r="L124" s="47">
        <v>299</v>
      </c>
      <c r="M124" s="37">
        <f t="shared" si="10"/>
        <v>0</v>
      </c>
      <c r="N124" s="37"/>
    </row>
    <row r="125" spans="1:14" ht="27.75" customHeight="1">
      <c r="A125" s="23" t="s">
        <v>107</v>
      </c>
      <c r="B125" s="23" t="s">
        <v>126</v>
      </c>
      <c r="C125" s="27">
        <v>2</v>
      </c>
      <c r="D125" s="26">
        <v>3.5</v>
      </c>
      <c r="E125" s="24" t="s">
        <v>109</v>
      </c>
      <c r="F125" s="42">
        <f t="shared" si="11"/>
        <v>200</v>
      </c>
      <c r="G125" s="42">
        <v>70</v>
      </c>
      <c r="H125" s="23" t="s">
        <v>51</v>
      </c>
      <c r="I125" s="20" t="s">
        <v>24</v>
      </c>
      <c r="J125" s="32"/>
      <c r="K125" s="38"/>
      <c r="L125" s="47">
        <v>70</v>
      </c>
      <c r="M125" s="37">
        <f aca="true" t="shared" si="12" ref="M125:M156">G125-L125</f>
        <v>0</v>
      </c>
      <c r="N125" s="37"/>
    </row>
    <row r="126" spans="1:14" ht="27.75" customHeight="1">
      <c r="A126" s="23" t="s">
        <v>107</v>
      </c>
      <c r="B126" s="23" t="s">
        <v>127</v>
      </c>
      <c r="C126" s="27">
        <v>6.2</v>
      </c>
      <c r="D126" s="26">
        <v>3.5</v>
      </c>
      <c r="E126" s="24" t="s">
        <v>109</v>
      </c>
      <c r="F126" s="42">
        <f t="shared" si="11"/>
        <v>620</v>
      </c>
      <c r="G126" s="42">
        <v>217</v>
      </c>
      <c r="H126" s="23" t="s">
        <v>51</v>
      </c>
      <c r="I126" s="20" t="s">
        <v>24</v>
      </c>
      <c r="J126" s="32">
        <v>1</v>
      </c>
      <c r="K126" s="38"/>
      <c r="L126" s="47">
        <v>217</v>
      </c>
      <c r="M126" s="37">
        <f t="shared" si="12"/>
        <v>0</v>
      </c>
      <c r="N126" s="37"/>
    </row>
    <row r="127" spans="1:14" ht="27.75" customHeight="1">
      <c r="A127" s="23" t="s">
        <v>107</v>
      </c>
      <c r="B127" s="23" t="s">
        <v>128</v>
      </c>
      <c r="C127" s="27">
        <v>4.8</v>
      </c>
      <c r="D127" s="26">
        <v>3.5</v>
      </c>
      <c r="E127" s="24" t="s">
        <v>109</v>
      </c>
      <c r="F127" s="42">
        <f t="shared" si="11"/>
        <v>480</v>
      </c>
      <c r="G127" s="42">
        <v>168</v>
      </c>
      <c r="H127" s="23" t="s">
        <v>51</v>
      </c>
      <c r="I127" s="20" t="s">
        <v>24</v>
      </c>
      <c r="J127" s="32"/>
      <c r="K127" s="38"/>
      <c r="L127" s="47">
        <v>168</v>
      </c>
      <c r="M127" s="37">
        <f t="shared" si="12"/>
        <v>0</v>
      </c>
      <c r="N127" s="37"/>
    </row>
    <row r="128" spans="1:14" ht="27.75" customHeight="1">
      <c r="A128" s="23" t="s">
        <v>107</v>
      </c>
      <c r="B128" s="23" t="s">
        <v>101</v>
      </c>
      <c r="C128" s="27">
        <v>1.6</v>
      </c>
      <c r="D128" s="26">
        <v>3.5</v>
      </c>
      <c r="E128" s="24" t="s">
        <v>109</v>
      </c>
      <c r="F128" s="42">
        <f t="shared" si="11"/>
        <v>160</v>
      </c>
      <c r="G128" s="42">
        <v>56</v>
      </c>
      <c r="H128" s="23" t="s">
        <v>51</v>
      </c>
      <c r="I128" s="20" t="s">
        <v>24</v>
      </c>
      <c r="J128" s="32">
        <v>1</v>
      </c>
      <c r="K128" s="38"/>
      <c r="L128" s="47">
        <v>56</v>
      </c>
      <c r="M128" s="37">
        <f t="shared" si="12"/>
        <v>0</v>
      </c>
      <c r="N128" s="37"/>
    </row>
    <row r="129" spans="1:14" ht="27.75" customHeight="1">
      <c r="A129" s="23" t="s">
        <v>107</v>
      </c>
      <c r="B129" s="23" t="s">
        <v>129</v>
      </c>
      <c r="C129" s="27">
        <v>4.5</v>
      </c>
      <c r="D129" s="26">
        <v>3.5</v>
      </c>
      <c r="E129" s="24" t="s">
        <v>109</v>
      </c>
      <c r="F129" s="42">
        <f t="shared" si="11"/>
        <v>450</v>
      </c>
      <c r="G129" s="42">
        <v>157.5</v>
      </c>
      <c r="H129" s="23" t="s">
        <v>51</v>
      </c>
      <c r="I129" s="20" t="s">
        <v>24</v>
      </c>
      <c r="J129" s="32">
        <v>1</v>
      </c>
      <c r="K129" s="38"/>
      <c r="L129" s="47">
        <v>157.5</v>
      </c>
      <c r="M129" s="37">
        <f t="shared" si="12"/>
        <v>0</v>
      </c>
      <c r="N129" s="37"/>
    </row>
    <row r="130" spans="1:14" ht="27.75" customHeight="1">
      <c r="A130" s="23" t="s">
        <v>107</v>
      </c>
      <c r="B130" s="23" t="s">
        <v>130</v>
      </c>
      <c r="C130" s="27">
        <v>2</v>
      </c>
      <c r="D130" s="26">
        <v>4.5</v>
      </c>
      <c r="E130" s="24" t="s">
        <v>109</v>
      </c>
      <c r="F130" s="42">
        <f t="shared" si="11"/>
        <v>200</v>
      </c>
      <c r="G130" s="42">
        <v>92</v>
      </c>
      <c r="H130" s="23" t="s">
        <v>51</v>
      </c>
      <c r="I130" s="20" t="s">
        <v>24</v>
      </c>
      <c r="J130" s="32">
        <v>1</v>
      </c>
      <c r="K130" s="38"/>
      <c r="L130" s="47">
        <v>92</v>
      </c>
      <c r="M130" s="37">
        <f t="shared" si="12"/>
        <v>0</v>
      </c>
      <c r="N130" s="37"/>
    </row>
    <row r="131" spans="1:14" ht="27.75" customHeight="1">
      <c r="A131" s="23" t="s">
        <v>107</v>
      </c>
      <c r="B131" s="23" t="s">
        <v>131</v>
      </c>
      <c r="C131" s="27">
        <v>2.5</v>
      </c>
      <c r="D131" s="26">
        <v>3.5</v>
      </c>
      <c r="E131" s="24" t="s">
        <v>109</v>
      </c>
      <c r="F131" s="42">
        <f t="shared" si="11"/>
        <v>250</v>
      </c>
      <c r="G131" s="42">
        <v>87.5</v>
      </c>
      <c r="H131" s="23" t="s">
        <v>51</v>
      </c>
      <c r="I131" s="20" t="s">
        <v>24</v>
      </c>
      <c r="J131" s="32"/>
      <c r="K131" s="38"/>
      <c r="L131" s="47">
        <v>87.5</v>
      </c>
      <c r="M131" s="37">
        <f t="shared" si="12"/>
        <v>0</v>
      </c>
      <c r="N131" s="37"/>
    </row>
    <row r="132" spans="1:14" ht="27.75" customHeight="1">
      <c r="A132" s="23" t="s">
        <v>107</v>
      </c>
      <c r="B132" s="23" t="s">
        <v>99</v>
      </c>
      <c r="C132" s="27">
        <v>3.5</v>
      </c>
      <c r="D132" s="26">
        <v>3.5</v>
      </c>
      <c r="E132" s="24" t="s">
        <v>109</v>
      </c>
      <c r="F132" s="42">
        <f t="shared" si="11"/>
        <v>350</v>
      </c>
      <c r="G132" s="42">
        <v>122.5</v>
      </c>
      <c r="H132" s="23" t="s">
        <v>51</v>
      </c>
      <c r="I132" s="20" t="s">
        <v>24</v>
      </c>
      <c r="J132" s="32">
        <v>1</v>
      </c>
      <c r="K132" s="38"/>
      <c r="L132" s="47">
        <v>122.5</v>
      </c>
      <c r="M132" s="37">
        <f t="shared" si="12"/>
        <v>0</v>
      </c>
      <c r="N132" s="37"/>
    </row>
    <row r="133" spans="1:14" ht="27.75" customHeight="1">
      <c r="A133" s="23" t="s">
        <v>107</v>
      </c>
      <c r="B133" s="23" t="s">
        <v>132</v>
      </c>
      <c r="C133" s="27">
        <v>1.5</v>
      </c>
      <c r="D133" s="26">
        <v>4.5</v>
      </c>
      <c r="E133" s="24" t="s">
        <v>109</v>
      </c>
      <c r="F133" s="42">
        <f t="shared" si="11"/>
        <v>150</v>
      </c>
      <c r="G133" s="42">
        <v>69</v>
      </c>
      <c r="H133" s="23" t="s">
        <v>51</v>
      </c>
      <c r="I133" s="20" t="s">
        <v>24</v>
      </c>
      <c r="J133" s="32"/>
      <c r="K133" s="38"/>
      <c r="L133" s="47">
        <v>69</v>
      </c>
      <c r="M133" s="37">
        <f t="shared" si="12"/>
        <v>0</v>
      </c>
      <c r="N133" s="37"/>
    </row>
    <row r="134" spans="1:14" ht="27.75" customHeight="1">
      <c r="A134" s="23" t="s">
        <v>107</v>
      </c>
      <c r="B134" s="23" t="s">
        <v>133</v>
      </c>
      <c r="C134" s="27">
        <v>3.7</v>
      </c>
      <c r="D134" s="26">
        <v>3.5</v>
      </c>
      <c r="E134" s="24" t="s">
        <v>109</v>
      </c>
      <c r="F134" s="42">
        <f t="shared" si="11"/>
        <v>370</v>
      </c>
      <c r="G134" s="42">
        <v>129.5</v>
      </c>
      <c r="H134" s="23" t="s">
        <v>51</v>
      </c>
      <c r="I134" s="20" t="s">
        <v>24</v>
      </c>
      <c r="J134" s="32">
        <v>1</v>
      </c>
      <c r="K134" s="38"/>
      <c r="L134" s="47">
        <v>129.5</v>
      </c>
      <c r="M134" s="37">
        <f t="shared" si="12"/>
        <v>0</v>
      </c>
      <c r="N134" s="37"/>
    </row>
    <row r="135" spans="1:14" ht="27.75" customHeight="1">
      <c r="A135" s="23" t="s">
        <v>107</v>
      </c>
      <c r="B135" s="23" t="s">
        <v>134</v>
      </c>
      <c r="C135" s="27">
        <v>5.6</v>
      </c>
      <c r="D135" s="26">
        <v>3.5</v>
      </c>
      <c r="E135" s="24" t="s">
        <v>109</v>
      </c>
      <c r="F135" s="42">
        <f t="shared" si="11"/>
        <v>560</v>
      </c>
      <c r="G135" s="42">
        <v>196</v>
      </c>
      <c r="H135" s="23" t="s">
        <v>51</v>
      </c>
      <c r="I135" s="20" t="s">
        <v>24</v>
      </c>
      <c r="J135" s="32">
        <v>1</v>
      </c>
      <c r="K135" s="38"/>
      <c r="L135" s="47">
        <v>196</v>
      </c>
      <c r="M135" s="37">
        <f t="shared" si="12"/>
        <v>0</v>
      </c>
      <c r="N135" s="37"/>
    </row>
    <row r="136" spans="1:14" ht="27.75" customHeight="1">
      <c r="A136" s="23" t="s">
        <v>107</v>
      </c>
      <c r="B136" s="23" t="s">
        <v>36</v>
      </c>
      <c r="C136" s="27">
        <v>1.9</v>
      </c>
      <c r="D136" s="26">
        <v>3.5</v>
      </c>
      <c r="E136" s="24" t="s">
        <v>109</v>
      </c>
      <c r="F136" s="42">
        <f t="shared" si="11"/>
        <v>190</v>
      </c>
      <c r="G136" s="42">
        <v>66.5</v>
      </c>
      <c r="H136" s="23" t="s">
        <v>51</v>
      </c>
      <c r="I136" s="20" t="s">
        <v>24</v>
      </c>
      <c r="J136" s="32">
        <v>1</v>
      </c>
      <c r="K136" s="38"/>
      <c r="L136" s="47">
        <v>66.5</v>
      </c>
      <c r="M136" s="37">
        <f t="shared" si="12"/>
        <v>0</v>
      </c>
      <c r="N136" s="37"/>
    </row>
    <row r="137" spans="1:14" ht="27.75" customHeight="1">
      <c r="A137" s="23" t="s">
        <v>107</v>
      </c>
      <c r="B137" s="23" t="s">
        <v>135</v>
      </c>
      <c r="C137" s="27">
        <v>3.5</v>
      </c>
      <c r="D137" s="26">
        <v>4.5</v>
      </c>
      <c r="E137" s="24" t="s">
        <v>109</v>
      </c>
      <c r="F137" s="42">
        <f t="shared" si="11"/>
        <v>350</v>
      </c>
      <c r="G137" s="42">
        <v>161</v>
      </c>
      <c r="H137" s="23" t="s">
        <v>51</v>
      </c>
      <c r="I137" s="20" t="s">
        <v>24</v>
      </c>
      <c r="J137" s="32"/>
      <c r="K137" s="38"/>
      <c r="L137" s="47">
        <v>161</v>
      </c>
      <c r="M137" s="37">
        <f t="shared" si="12"/>
        <v>0</v>
      </c>
      <c r="N137" s="37"/>
    </row>
    <row r="138" spans="1:14" ht="27.75" customHeight="1">
      <c r="A138" s="23" t="s">
        <v>107</v>
      </c>
      <c r="B138" s="23" t="s">
        <v>136</v>
      </c>
      <c r="C138" s="27">
        <v>6.2</v>
      </c>
      <c r="D138" s="26">
        <v>4.5</v>
      </c>
      <c r="E138" s="24" t="s">
        <v>109</v>
      </c>
      <c r="F138" s="42">
        <f t="shared" si="11"/>
        <v>620</v>
      </c>
      <c r="G138" s="42">
        <v>285.2</v>
      </c>
      <c r="H138" s="23" t="s">
        <v>51</v>
      </c>
      <c r="I138" s="20" t="s">
        <v>24</v>
      </c>
      <c r="J138" s="32"/>
      <c r="K138" s="38"/>
      <c r="L138" s="47">
        <v>285.2</v>
      </c>
      <c r="M138" s="37">
        <f t="shared" si="12"/>
        <v>0</v>
      </c>
      <c r="N138" s="37"/>
    </row>
    <row r="139" spans="1:14" ht="27.75" customHeight="1">
      <c r="A139" s="23" t="s">
        <v>107</v>
      </c>
      <c r="B139" s="23" t="s">
        <v>35</v>
      </c>
      <c r="C139" s="27">
        <v>3.5</v>
      </c>
      <c r="D139" s="26">
        <v>3.5</v>
      </c>
      <c r="E139" s="24" t="s">
        <v>109</v>
      </c>
      <c r="F139" s="42">
        <f t="shared" si="11"/>
        <v>350</v>
      </c>
      <c r="G139" s="42">
        <v>122.5</v>
      </c>
      <c r="H139" s="23" t="s">
        <v>51</v>
      </c>
      <c r="I139" s="20" t="s">
        <v>24</v>
      </c>
      <c r="J139" s="32">
        <v>1</v>
      </c>
      <c r="K139" s="38"/>
      <c r="L139" s="47">
        <v>122.5</v>
      </c>
      <c r="M139" s="37">
        <f t="shared" si="12"/>
        <v>0</v>
      </c>
      <c r="N139" s="37"/>
    </row>
    <row r="140" spans="1:14" ht="27.75" customHeight="1">
      <c r="A140" s="23" t="s">
        <v>107</v>
      </c>
      <c r="B140" s="23" t="s">
        <v>137</v>
      </c>
      <c r="C140" s="27">
        <v>8.2</v>
      </c>
      <c r="D140" s="26">
        <v>4.5</v>
      </c>
      <c r="E140" s="24" t="s">
        <v>109</v>
      </c>
      <c r="F140" s="42">
        <f t="shared" si="11"/>
        <v>819.9999999999999</v>
      </c>
      <c r="G140" s="42">
        <v>377.2</v>
      </c>
      <c r="H140" s="23" t="s">
        <v>51</v>
      </c>
      <c r="I140" s="20" t="s">
        <v>24</v>
      </c>
      <c r="J140" s="32">
        <v>1</v>
      </c>
      <c r="K140" s="38"/>
      <c r="L140" s="47">
        <v>377.2</v>
      </c>
      <c r="M140" s="37">
        <f t="shared" si="12"/>
        <v>0</v>
      </c>
      <c r="N140" s="37"/>
    </row>
    <row r="141" spans="1:14" ht="27.75" customHeight="1">
      <c r="A141" s="23" t="s">
        <v>107</v>
      </c>
      <c r="B141" s="23" t="s">
        <v>138</v>
      </c>
      <c r="C141" s="27">
        <v>4</v>
      </c>
      <c r="D141" s="26">
        <v>3.5</v>
      </c>
      <c r="E141" s="24" t="s">
        <v>109</v>
      </c>
      <c r="F141" s="42">
        <f t="shared" si="11"/>
        <v>400</v>
      </c>
      <c r="G141" s="42">
        <v>140</v>
      </c>
      <c r="H141" s="23" t="s">
        <v>51</v>
      </c>
      <c r="I141" s="20" t="s">
        <v>24</v>
      </c>
      <c r="J141" s="32"/>
      <c r="K141" s="38"/>
      <c r="L141" s="47">
        <v>140</v>
      </c>
      <c r="M141" s="37">
        <f t="shared" si="12"/>
        <v>0</v>
      </c>
      <c r="N141" s="37"/>
    </row>
    <row r="142" spans="1:14" ht="27.75" customHeight="1">
      <c r="A142" s="23" t="s">
        <v>107</v>
      </c>
      <c r="B142" s="23" t="s">
        <v>139</v>
      </c>
      <c r="C142" s="27">
        <v>3.5</v>
      </c>
      <c r="D142" s="26">
        <v>3.5</v>
      </c>
      <c r="E142" s="24" t="s">
        <v>109</v>
      </c>
      <c r="F142" s="42">
        <f t="shared" si="11"/>
        <v>350</v>
      </c>
      <c r="G142" s="42">
        <v>122.5</v>
      </c>
      <c r="H142" s="23" t="s">
        <v>51</v>
      </c>
      <c r="I142" s="20" t="s">
        <v>24</v>
      </c>
      <c r="J142" s="32">
        <v>1</v>
      </c>
      <c r="K142" s="38"/>
      <c r="L142" s="47">
        <v>122.5</v>
      </c>
      <c r="M142" s="37">
        <f t="shared" si="12"/>
        <v>0</v>
      </c>
      <c r="N142" s="37"/>
    </row>
    <row r="143" spans="1:14" ht="27.75" customHeight="1">
      <c r="A143" s="23" t="s">
        <v>107</v>
      </c>
      <c r="B143" s="23" t="s">
        <v>140</v>
      </c>
      <c r="C143" s="27">
        <v>2</v>
      </c>
      <c r="D143" s="26">
        <v>3.5</v>
      </c>
      <c r="E143" s="24" t="s">
        <v>109</v>
      </c>
      <c r="F143" s="42">
        <f t="shared" si="11"/>
        <v>200</v>
      </c>
      <c r="G143" s="42">
        <v>70</v>
      </c>
      <c r="H143" s="23" t="s">
        <v>51</v>
      </c>
      <c r="I143" s="20" t="s">
        <v>24</v>
      </c>
      <c r="J143" s="32"/>
      <c r="K143" s="38"/>
      <c r="L143" s="47">
        <v>70</v>
      </c>
      <c r="M143" s="37">
        <f t="shared" si="12"/>
        <v>0</v>
      </c>
      <c r="N143" s="37"/>
    </row>
    <row r="144" spans="1:14" ht="27.75" customHeight="1">
      <c r="A144" s="23" t="s">
        <v>107</v>
      </c>
      <c r="B144" s="23" t="s">
        <v>141</v>
      </c>
      <c r="C144" s="27">
        <v>3</v>
      </c>
      <c r="D144" s="26">
        <v>3.5</v>
      </c>
      <c r="E144" s="24" t="s">
        <v>109</v>
      </c>
      <c r="F144" s="42">
        <f t="shared" si="11"/>
        <v>300</v>
      </c>
      <c r="G144" s="42">
        <v>105</v>
      </c>
      <c r="H144" s="23" t="s">
        <v>51</v>
      </c>
      <c r="I144" s="20" t="s">
        <v>24</v>
      </c>
      <c r="J144" s="32">
        <v>1</v>
      </c>
      <c r="K144" s="38"/>
      <c r="L144" s="47">
        <v>105</v>
      </c>
      <c r="M144" s="37">
        <f t="shared" si="12"/>
        <v>0</v>
      </c>
      <c r="N144" s="37"/>
    </row>
    <row r="145" spans="1:14" ht="27.75" customHeight="1">
      <c r="A145" s="23" t="s">
        <v>107</v>
      </c>
      <c r="B145" s="23" t="s">
        <v>142</v>
      </c>
      <c r="C145" s="27">
        <v>5.4</v>
      </c>
      <c r="D145" s="26">
        <v>3.5</v>
      </c>
      <c r="E145" s="24" t="s">
        <v>109</v>
      </c>
      <c r="F145" s="42">
        <f t="shared" si="11"/>
        <v>540</v>
      </c>
      <c r="G145" s="42">
        <v>189</v>
      </c>
      <c r="H145" s="23" t="s">
        <v>51</v>
      </c>
      <c r="I145" s="20" t="s">
        <v>24</v>
      </c>
      <c r="J145" s="32"/>
      <c r="K145" s="38"/>
      <c r="L145" s="47">
        <v>189</v>
      </c>
      <c r="M145" s="37">
        <f t="shared" si="12"/>
        <v>0</v>
      </c>
      <c r="N145" s="37"/>
    </row>
    <row r="146" spans="1:14" ht="27.75" customHeight="1">
      <c r="A146" s="23" t="s">
        <v>107</v>
      </c>
      <c r="B146" s="23" t="s">
        <v>143</v>
      </c>
      <c r="C146" s="27">
        <v>6</v>
      </c>
      <c r="D146" s="26">
        <v>4.5</v>
      </c>
      <c r="E146" s="24" t="s">
        <v>109</v>
      </c>
      <c r="F146" s="42">
        <f t="shared" si="11"/>
        <v>600</v>
      </c>
      <c r="G146" s="42">
        <v>276</v>
      </c>
      <c r="H146" s="23" t="s">
        <v>51</v>
      </c>
      <c r="I146" s="20" t="s">
        <v>24</v>
      </c>
      <c r="J146" s="32">
        <v>1</v>
      </c>
      <c r="K146" s="38"/>
      <c r="L146" s="47">
        <v>276</v>
      </c>
      <c r="M146" s="37">
        <f t="shared" si="12"/>
        <v>0</v>
      </c>
      <c r="N146" s="37"/>
    </row>
    <row r="147" spans="1:14" ht="27.75" customHeight="1">
      <c r="A147" s="23" t="s">
        <v>107</v>
      </c>
      <c r="B147" s="23" t="s">
        <v>38</v>
      </c>
      <c r="C147" s="27">
        <v>2</v>
      </c>
      <c r="D147" s="26">
        <v>3.5</v>
      </c>
      <c r="E147" s="24" t="s">
        <v>109</v>
      </c>
      <c r="F147" s="42">
        <f t="shared" si="11"/>
        <v>200</v>
      </c>
      <c r="G147" s="42">
        <v>70</v>
      </c>
      <c r="H147" s="23" t="s">
        <v>51</v>
      </c>
      <c r="I147" s="20" t="s">
        <v>24</v>
      </c>
      <c r="J147" s="32">
        <v>1</v>
      </c>
      <c r="K147" s="38"/>
      <c r="L147" s="47">
        <v>70</v>
      </c>
      <c r="M147" s="37">
        <f t="shared" si="12"/>
        <v>0</v>
      </c>
      <c r="N147" s="37"/>
    </row>
    <row r="148" spans="1:14" ht="27.75" customHeight="1">
      <c r="A148" s="23" t="s">
        <v>107</v>
      </c>
      <c r="B148" s="23" t="s">
        <v>144</v>
      </c>
      <c r="C148" s="27">
        <v>3.5</v>
      </c>
      <c r="D148" s="26">
        <v>3.5</v>
      </c>
      <c r="E148" s="24" t="s">
        <v>109</v>
      </c>
      <c r="F148" s="42">
        <f t="shared" si="11"/>
        <v>350</v>
      </c>
      <c r="G148" s="42">
        <v>122.5</v>
      </c>
      <c r="H148" s="23" t="s">
        <v>51</v>
      </c>
      <c r="I148" s="20" t="s">
        <v>24</v>
      </c>
      <c r="J148" s="32"/>
      <c r="K148" s="38"/>
      <c r="L148" s="47">
        <v>122.5</v>
      </c>
      <c r="M148" s="37">
        <f t="shared" si="12"/>
        <v>0</v>
      </c>
      <c r="N148" s="37"/>
    </row>
    <row r="149" spans="1:14" ht="27.75" customHeight="1">
      <c r="A149" s="23" t="s">
        <v>107</v>
      </c>
      <c r="B149" s="23" t="s">
        <v>40</v>
      </c>
      <c r="C149" s="27">
        <v>5</v>
      </c>
      <c r="D149" s="26">
        <v>3.5</v>
      </c>
      <c r="E149" s="24" t="s">
        <v>109</v>
      </c>
      <c r="F149" s="42">
        <f t="shared" si="11"/>
        <v>500</v>
      </c>
      <c r="G149" s="42">
        <v>175</v>
      </c>
      <c r="H149" s="23" t="s">
        <v>51</v>
      </c>
      <c r="I149" s="20" t="s">
        <v>24</v>
      </c>
      <c r="J149" s="32">
        <v>1</v>
      </c>
      <c r="K149" s="38"/>
      <c r="L149" s="47">
        <v>175</v>
      </c>
      <c r="M149" s="37">
        <f t="shared" si="12"/>
        <v>0</v>
      </c>
      <c r="N149" s="37"/>
    </row>
    <row r="150" spans="1:14" ht="27.75" customHeight="1">
      <c r="A150" s="23" t="s">
        <v>107</v>
      </c>
      <c r="B150" s="23" t="s">
        <v>41</v>
      </c>
      <c r="C150" s="27">
        <v>11.85</v>
      </c>
      <c r="D150" s="26">
        <v>4.5</v>
      </c>
      <c r="E150" s="24" t="s">
        <v>109</v>
      </c>
      <c r="F150" s="42">
        <f t="shared" si="11"/>
        <v>1185</v>
      </c>
      <c r="G150" s="42">
        <v>542.8</v>
      </c>
      <c r="H150" s="23" t="s">
        <v>51</v>
      </c>
      <c r="I150" s="20" t="s">
        <v>24</v>
      </c>
      <c r="J150" s="32">
        <v>1</v>
      </c>
      <c r="K150" s="38"/>
      <c r="L150" s="47">
        <v>542.8</v>
      </c>
      <c r="M150" s="37">
        <f t="shared" si="12"/>
        <v>0</v>
      </c>
      <c r="N150" s="37"/>
    </row>
    <row r="151" spans="1:14" ht="27.75" customHeight="1">
      <c r="A151" s="23" t="s">
        <v>107</v>
      </c>
      <c r="B151" s="23" t="s">
        <v>145</v>
      </c>
      <c r="C151" s="27">
        <v>1.8</v>
      </c>
      <c r="D151" s="26">
        <v>3.5</v>
      </c>
      <c r="E151" s="24" t="s">
        <v>109</v>
      </c>
      <c r="F151" s="42">
        <f t="shared" si="11"/>
        <v>180</v>
      </c>
      <c r="G151" s="42">
        <v>63</v>
      </c>
      <c r="H151" s="23" t="s">
        <v>51</v>
      </c>
      <c r="I151" s="20" t="s">
        <v>24</v>
      </c>
      <c r="J151" s="32">
        <v>1</v>
      </c>
      <c r="K151" s="38"/>
      <c r="L151" s="47">
        <v>63</v>
      </c>
      <c r="M151" s="37">
        <f t="shared" si="12"/>
        <v>0</v>
      </c>
      <c r="N151" s="37"/>
    </row>
    <row r="152" spans="1:14" ht="27.75" customHeight="1">
      <c r="A152" s="23" t="s">
        <v>107</v>
      </c>
      <c r="B152" s="23" t="s">
        <v>146</v>
      </c>
      <c r="C152" s="27">
        <v>3.8</v>
      </c>
      <c r="D152" s="26">
        <v>3.5</v>
      </c>
      <c r="E152" s="24" t="s">
        <v>109</v>
      </c>
      <c r="F152" s="42">
        <f t="shared" si="11"/>
        <v>380</v>
      </c>
      <c r="G152" s="42">
        <v>133</v>
      </c>
      <c r="H152" s="23" t="s">
        <v>51</v>
      </c>
      <c r="I152" s="20" t="s">
        <v>24</v>
      </c>
      <c r="J152" s="32"/>
      <c r="K152" s="38"/>
      <c r="L152" s="47">
        <v>133</v>
      </c>
      <c r="M152" s="37">
        <f t="shared" si="12"/>
        <v>0</v>
      </c>
      <c r="N152" s="37"/>
    </row>
    <row r="153" spans="1:14" ht="27.75" customHeight="1">
      <c r="A153" s="23" t="s">
        <v>107</v>
      </c>
      <c r="B153" s="23" t="s">
        <v>147</v>
      </c>
      <c r="C153" s="27">
        <v>2.5</v>
      </c>
      <c r="D153" s="26">
        <v>3.5</v>
      </c>
      <c r="E153" s="24" t="s">
        <v>109</v>
      </c>
      <c r="F153" s="42">
        <f t="shared" si="11"/>
        <v>250</v>
      </c>
      <c r="G153" s="42">
        <v>87.5</v>
      </c>
      <c r="H153" s="23" t="s">
        <v>51</v>
      </c>
      <c r="I153" s="20" t="s">
        <v>24</v>
      </c>
      <c r="J153" s="32"/>
      <c r="K153" s="38"/>
      <c r="L153" s="47">
        <v>87.5</v>
      </c>
      <c r="M153" s="37">
        <f t="shared" si="12"/>
        <v>0</v>
      </c>
      <c r="N153" s="37"/>
    </row>
    <row r="154" spans="1:14" ht="27.75" customHeight="1">
      <c r="A154" s="23" t="s">
        <v>107</v>
      </c>
      <c r="B154" s="23" t="s">
        <v>148</v>
      </c>
      <c r="C154" s="27">
        <v>3.7</v>
      </c>
      <c r="D154" s="26">
        <v>3.5</v>
      </c>
      <c r="E154" s="24" t="s">
        <v>109</v>
      </c>
      <c r="F154" s="42">
        <f t="shared" si="11"/>
        <v>370</v>
      </c>
      <c r="G154" s="42">
        <v>129.5</v>
      </c>
      <c r="H154" s="23" t="s">
        <v>51</v>
      </c>
      <c r="I154" s="20" t="s">
        <v>24</v>
      </c>
      <c r="J154" s="32"/>
      <c r="K154" s="38"/>
      <c r="L154" s="47">
        <v>129.5</v>
      </c>
      <c r="M154" s="37">
        <f t="shared" si="12"/>
        <v>0</v>
      </c>
      <c r="N154" s="37"/>
    </row>
    <row r="155" spans="1:14" ht="27.75" customHeight="1">
      <c r="A155" s="23" t="s">
        <v>107</v>
      </c>
      <c r="B155" s="23" t="s">
        <v>86</v>
      </c>
      <c r="C155" s="27">
        <v>2.9</v>
      </c>
      <c r="D155" s="26">
        <v>3.5</v>
      </c>
      <c r="E155" s="24" t="s">
        <v>109</v>
      </c>
      <c r="F155" s="42">
        <f t="shared" si="11"/>
        <v>290</v>
      </c>
      <c r="G155" s="42">
        <v>101.5</v>
      </c>
      <c r="H155" s="23" t="s">
        <v>51</v>
      </c>
      <c r="I155" s="20" t="s">
        <v>24</v>
      </c>
      <c r="J155" s="32"/>
      <c r="K155" s="38"/>
      <c r="L155" s="47">
        <v>101.5</v>
      </c>
      <c r="M155" s="37">
        <f t="shared" si="12"/>
        <v>0</v>
      </c>
      <c r="N155" s="37"/>
    </row>
    <row r="156" spans="1:14" ht="27.75" customHeight="1">
      <c r="A156" s="23" t="s">
        <v>107</v>
      </c>
      <c r="B156" s="23" t="s">
        <v>149</v>
      </c>
      <c r="C156" s="27">
        <v>2.7</v>
      </c>
      <c r="D156" s="26">
        <v>3.5</v>
      </c>
      <c r="E156" s="24" t="s">
        <v>109</v>
      </c>
      <c r="F156" s="42">
        <f t="shared" si="11"/>
        <v>270</v>
      </c>
      <c r="G156" s="42">
        <v>94.5</v>
      </c>
      <c r="H156" s="23" t="s">
        <v>51</v>
      </c>
      <c r="I156" s="20" t="s">
        <v>24</v>
      </c>
      <c r="J156" s="32"/>
      <c r="K156" s="38"/>
      <c r="L156" s="47">
        <v>94.5</v>
      </c>
      <c r="M156" s="37">
        <f t="shared" si="12"/>
        <v>0</v>
      </c>
      <c r="N156" s="37"/>
    </row>
    <row r="157" spans="1:14" ht="27.75" customHeight="1">
      <c r="A157" s="23" t="s">
        <v>107</v>
      </c>
      <c r="B157" s="23" t="s">
        <v>150</v>
      </c>
      <c r="C157" s="27">
        <v>4.3</v>
      </c>
      <c r="D157" s="26">
        <v>3.5</v>
      </c>
      <c r="E157" s="24" t="s">
        <v>109</v>
      </c>
      <c r="F157" s="42">
        <f t="shared" si="11"/>
        <v>430</v>
      </c>
      <c r="G157" s="42">
        <v>150.5</v>
      </c>
      <c r="H157" s="23" t="s">
        <v>51</v>
      </c>
      <c r="I157" s="20" t="s">
        <v>24</v>
      </c>
      <c r="J157" s="32"/>
      <c r="K157" s="38"/>
      <c r="L157" s="47">
        <v>150.5</v>
      </c>
      <c r="M157" s="37">
        <f aca="true" t="shared" si="13" ref="M157:M188">G157-L157</f>
        <v>0</v>
      </c>
      <c r="N157" s="37"/>
    </row>
    <row r="158" spans="1:14" ht="27.75" customHeight="1">
      <c r="A158" s="23" t="s">
        <v>107</v>
      </c>
      <c r="B158" s="23" t="s">
        <v>151</v>
      </c>
      <c r="C158" s="27">
        <v>6</v>
      </c>
      <c r="D158" s="26">
        <v>3.5</v>
      </c>
      <c r="E158" s="24" t="s">
        <v>109</v>
      </c>
      <c r="F158" s="42">
        <f t="shared" si="11"/>
        <v>600</v>
      </c>
      <c r="G158" s="42">
        <v>210</v>
      </c>
      <c r="H158" s="23" t="s">
        <v>51</v>
      </c>
      <c r="I158" s="20" t="s">
        <v>24</v>
      </c>
      <c r="J158" s="32">
        <v>1</v>
      </c>
      <c r="K158" s="38"/>
      <c r="L158" s="47">
        <v>210</v>
      </c>
      <c r="M158" s="37">
        <f t="shared" si="13"/>
        <v>0</v>
      </c>
      <c r="N158" s="37"/>
    </row>
    <row r="159" spans="1:14" ht="27.75" customHeight="1">
      <c r="A159" s="23" t="s">
        <v>107</v>
      </c>
      <c r="B159" s="23" t="s">
        <v>152</v>
      </c>
      <c r="C159" s="27">
        <v>1.5</v>
      </c>
      <c r="D159" s="26">
        <v>3.5</v>
      </c>
      <c r="E159" s="24" t="s">
        <v>109</v>
      </c>
      <c r="F159" s="42">
        <f t="shared" si="11"/>
        <v>150</v>
      </c>
      <c r="G159" s="42">
        <v>52.5</v>
      </c>
      <c r="H159" s="23" t="s">
        <v>51</v>
      </c>
      <c r="I159" s="20" t="s">
        <v>24</v>
      </c>
      <c r="J159" s="32"/>
      <c r="K159" s="38"/>
      <c r="L159" s="47">
        <v>52.5</v>
      </c>
      <c r="M159" s="37">
        <f t="shared" si="13"/>
        <v>0</v>
      </c>
      <c r="N159" s="37"/>
    </row>
    <row r="160" spans="1:14" ht="27.75" customHeight="1">
      <c r="A160" s="23" t="s">
        <v>107</v>
      </c>
      <c r="B160" s="23" t="s">
        <v>153</v>
      </c>
      <c r="C160" s="27">
        <v>3.2</v>
      </c>
      <c r="D160" s="26">
        <v>3.5</v>
      </c>
      <c r="E160" s="24" t="s">
        <v>109</v>
      </c>
      <c r="F160" s="42">
        <f t="shared" si="11"/>
        <v>320</v>
      </c>
      <c r="G160" s="42">
        <v>112</v>
      </c>
      <c r="H160" s="23" t="s">
        <v>51</v>
      </c>
      <c r="I160" s="20" t="s">
        <v>24</v>
      </c>
      <c r="J160" s="32">
        <v>1</v>
      </c>
      <c r="K160" s="38"/>
      <c r="L160" s="47">
        <v>112</v>
      </c>
      <c r="M160" s="37">
        <f t="shared" si="13"/>
        <v>0</v>
      </c>
      <c r="N160" s="37"/>
    </row>
    <row r="161" spans="1:14" ht="27.75" customHeight="1">
      <c r="A161" s="23" t="s">
        <v>107</v>
      </c>
      <c r="B161" s="23" t="s">
        <v>154</v>
      </c>
      <c r="C161" s="27">
        <v>3</v>
      </c>
      <c r="D161" s="26">
        <v>3.5</v>
      </c>
      <c r="E161" s="24" t="s">
        <v>109</v>
      </c>
      <c r="F161" s="42">
        <f t="shared" si="11"/>
        <v>300</v>
      </c>
      <c r="G161" s="42">
        <v>105</v>
      </c>
      <c r="H161" s="23" t="s">
        <v>51</v>
      </c>
      <c r="I161" s="20" t="s">
        <v>24</v>
      </c>
      <c r="J161" s="32"/>
      <c r="K161" s="38"/>
      <c r="L161" s="47">
        <v>105</v>
      </c>
      <c r="M161" s="37">
        <f t="shared" si="13"/>
        <v>0</v>
      </c>
      <c r="N161" s="37"/>
    </row>
    <row r="162" spans="1:14" ht="27.75" customHeight="1">
      <c r="A162" s="23" t="s">
        <v>107</v>
      </c>
      <c r="B162" s="23" t="s">
        <v>155</v>
      </c>
      <c r="C162" s="27">
        <v>1.6</v>
      </c>
      <c r="D162" s="26">
        <v>3.5</v>
      </c>
      <c r="E162" s="24" t="s">
        <v>109</v>
      </c>
      <c r="F162" s="42">
        <f t="shared" si="11"/>
        <v>160</v>
      </c>
      <c r="G162" s="42">
        <v>56</v>
      </c>
      <c r="H162" s="23" t="s">
        <v>51</v>
      </c>
      <c r="I162" s="20" t="s">
        <v>24</v>
      </c>
      <c r="J162" s="32">
        <v>1</v>
      </c>
      <c r="K162" s="38"/>
      <c r="L162" s="47">
        <v>56</v>
      </c>
      <c r="M162" s="37">
        <f t="shared" si="13"/>
        <v>0</v>
      </c>
      <c r="N162" s="37"/>
    </row>
    <row r="163" spans="1:14" ht="27.75" customHeight="1">
      <c r="A163" s="23" t="s">
        <v>107</v>
      </c>
      <c r="B163" s="23" t="s">
        <v>156</v>
      </c>
      <c r="C163" s="27">
        <v>2</v>
      </c>
      <c r="D163" s="26">
        <v>3.5</v>
      </c>
      <c r="E163" s="24" t="s">
        <v>109</v>
      </c>
      <c r="F163" s="42">
        <f t="shared" si="11"/>
        <v>200</v>
      </c>
      <c r="G163" s="42">
        <v>70</v>
      </c>
      <c r="H163" s="23" t="s">
        <v>51</v>
      </c>
      <c r="I163" s="20" t="s">
        <v>24</v>
      </c>
      <c r="J163" s="32"/>
      <c r="K163" s="38"/>
      <c r="L163" s="47">
        <v>70</v>
      </c>
      <c r="M163" s="37">
        <f t="shared" si="13"/>
        <v>0</v>
      </c>
      <c r="N163" s="37"/>
    </row>
    <row r="164" spans="1:14" ht="27.75" customHeight="1">
      <c r="A164" s="23" t="s">
        <v>107</v>
      </c>
      <c r="B164" s="23" t="s">
        <v>157</v>
      </c>
      <c r="C164" s="27">
        <v>4.6</v>
      </c>
      <c r="D164" s="26">
        <v>3.5</v>
      </c>
      <c r="E164" s="24" t="s">
        <v>109</v>
      </c>
      <c r="F164" s="42">
        <f t="shared" si="11"/>
        <v>459.99999999999994</v>
      </c>
      <c r="G164" s="42">
        <v>161</v>
      </c>
      <c r="H164" s="23" t="s">
        <v>51</v>
      </c>
      <c r="I164" s="20" t="s">
        <v>24</v>
      </c>
      <c r="J164" s="32">
        <v>1</v>
      </c>
      <c r="K164" s="38"/>
      <c r="L164" s="47">
        <v>161</v>
      </c>
      <c r="M164" s="37">
        <f t="shared" si="13"/>
        <v>0</v>
      </c>
      <c r="N164" s="37"/>
    </row>
    <row r="165" spans="1:14" ht="27.75" customHeight="1">
      <c r="A165" s="23" t="s">
        <v>107</v>
      </c>
      <c r="B165" s="23" t="s">
        <v>158</v>
      </c>
      <c r="C165" s="27">
        <v>4</v>
      </c>
      <c r="D165" s="26">
        <v>3.5</v>
      </c>
      <c r="E165" s="24" t="s">
        <v>109</v>
      </c>
      <c r="F165" s="42">
        <f t="shared" si="11"/>
        <v>400</v>
      </c>
      <c r="G165" s="42">
        <v>140</v>
      </c>
      <c r="H165" s="23" t="s">
        <v>51</v>
      </c>
      <c r="I165" s="20" t="s">
        <v>24</v>
      </c>
      <c r="J165" s="32"/>
      <c r="K165" s="38"/>
      <c r="L165" s="47">
        <v>140</v>
      </c>
      <c r="M165" s="37">
        <f t="shared" si="13"/>
        <v>0</v>
      </c>
      <c r="N165" s="37"/>
    </row>
    <row r="166" spans="1:14" ht="27.75" customHeight="1">
      <c r="A166" s="23" t="s">
        <v>107</v>
      </c>
      <c r="B166" s="23" t="s">
        <v>159</v>
      </c>
      <c r="C166" s="27">
        <v>2</v>
      </c>
      <c r="D166" s="26">
        <v>3.5</v>
      </c>
      <c r="E166" s="24" t="s">
        <v>109</v>
      </c>
      <c r="F166" s="42">
        <f t="shared" si="11"/>
        <v>200</v>
      </c>
      <c r="G166" s="42">
        <v>70</v>
      </c>
      <c r="H166" s="23" t="s">
        <v>51</v>
      </c>
      <c r="I166" s="20" t="s">
        <v>24</v>
      </c>
      <c r="J166" s="32"/>
      <c r="K166" s="38"/>
      <c r="L166" s="47">
        <v>70</v>
      </c>
      <c r="M166" s="37">
        <f t="shared" si="13"/>
        <v>0</v>
      </c>
      <c r="N166" s="37"/>
    </row>
    <row r="167" spans="1:14" ht="27.75" customHeight="1">
      <c r="A167" s="23" t="s">
        <v>107</v>
      </c>
      <c r="B167" s="23" t="s">
        <v>160</v>
      </c>
      <c r="C167" s="27">
        <v>6</v>
      </c>
      <c r="D167" s="26">
        <v>3.5</v>
      </c>
      <c r="E167" s="24" t="s">
        <v>109</v>
      </c>
      <c r="F167" s="42">
        <f t="shared" si="11"/>
        <v>600</v>
      </c>
      <c r="G167" s="42">
        <v>210</v>
      </c>
      <c r="H167" s="23" t="s">
        <v>51</v>
      </c>
      <c r="I167" s="20" t="s">
        <v>24</v>
      </c>
      <c r="J167" s="32">
        <v>1</v>
      </c>
      <c r="K167" s="38"/>
      <c r="L167" s="47">
        <v>210</v>
      </c>
      <c r="M167" s="37">
        <f t="shared" si="13"/>
        <v>0</v>
      </c>
      <c r="N167" s="37"/>
    </row>
    <row r="168" spans="1:14" ht="27.75" customHeight="1">
      <c r="A168" s="23" t="s">
        <v>107</v>
      </c>
      <c r="B168" s="23" t="s">
        <v>103</v>
      </c>
      <c r="C168" s="27">
        <v>3</v>
      </c>
      <c r="D168" s="26">
        <v>3.5</v>
      </c>
      <c r="E168" s="24" t="s">
        <v>109</v>
      </c>
      <c r="F168" s="42">
        <f t="shared" si="11"/>
        <v>300</v>
      </c>
      <c r="G168" s="42">
        <v>105</v>
      </c>
      <c r="H168" s="23" t="s">
        <v>51</v>
      </c>
      <c r="I168" s="20" t="s">
        <v>24</v>
      </c>
      <c r="J168" s="32">
        <v>1</v>
      </c>
      <c r="K168" s="38"/>
      <c r="L168" s="47">
        <v>105</v>
      </c>
      <c r="M168" s="37">
        <f t="shared" si="13"/>
        <v>0</v>
      </c>
      <c r="N168" s="37"/>
    </row>
    <row r="169" spans="1:14" ht="27.75" customHeight="1">
      <c r="A169" s="23" t="s">
        <v>107</v>
      </c>
      <c r="B169" s="23" t="s">
        <v>161</v>
      </c>
      <c r="C169" s="26">
        <v>5.7</v>
      </c>
      <c r="D169" s="23">
        <v>3.5</v>
      </c>
      <c r="E169" s="24" t="s">
        <v>109</v>
      </c>
      <c r="F169" s="42">
        <f t="shared" si="11"/>
        <v>570</v>
      </c>
      <c r="G169" s="42">
        <v>199.5</v>
      </c>
      <c r="H169" s="23" t="s">
        <v>51</v>
      </c>
      <c r="I169" s="20" t="s">
        <v>24</v>
      </c>
      <c r="J169" s="32">
        <v>1</v>
      </c>
      <c r="K169" s="38"/>
      <c r="L169" s="47">
        <v>199.5</v>
      </c>
      <c r="M169" s="37">
        <f t="shared" si="13"/>
        <v>0</v>
      </c>
      <c r="N169" s="37"/>
    </row>
    <row r="170" spans="1:14" ht="27.75" customHeight="1">
      <c r="A170" s="23" t="s">
        <v>107</v>
      </c>
      <c r="B170" s="23" t="s">
        <v>117</v>
      </c>
      <c r="C170" s="26">
        <v>2</v>
      </c>
      <c r="D170" s="23">
        <v>3.5</v>
      </c>
      <c r="E170" s="24" t="s">
        <v>109</v>
      </c>
      <c r="F170" s="42">
        <f t="shared" si="11"/>
        <v>200</v>
      </c>
      <c r="G170" s="42">
        <v>70</v>
      </c>
      <c r="H170" s="23" t="s">
        <v>51</v>
      </c>
      <c r="I170" s="20" t="s">
        <v>24</v>
      </c>
      <c r="J170" s="32">
        <v>1</v>
      </c>
      <c r="K170" s="38"/>
      <c r="L170" s="47">
        <v>70</v>
      </c>
      <c r="M170" s="37">
        <f t="shared" si="13"/>
        <v>0</v>
      </c>
      <c r="N170" s="37"/>
    </row>
    <row r="171" spans="1:14" ht="27.75" customHeight="1">
      <c r="A171" s="23" t="s">
        <v>107</v>
      </c>
      <c r="B171" s="23" t="s">
        <v>127</v>
      </c>
      <c r="C171" s="26">
        <v>2.5</v>
      </c>
      <c r="D171" s="23">
        <v>3.5</v>
      </c>
      <c r="E171" s="24" t="s">
        <v>109</v>
      </c>
      <c r="F171" s="42">
        <f t="shared" si="11"/>
        <v>250</v>
      </c>
      <c r="G171" s="42">
        <v>87.5</v>
      </c>
      <c r="H171" s="23" t="s">
        <v>51</v>
      </c>
      <c r="I171" s="20" t="s">
        <v>24</v>
      </c>
      <c r="J171" s="32">
        <v>1</v>
      </c>
      <c r="K171" s="38"/>
      <c r="L171" s="47">
        <v>87.5</v>
      </c>
      <c r="M171" s="37">
        <f t="shared" si="13"/>
        <v>0</v>
      </c>
      <c r="N171" s="37"/>
    </row>
    <row r="172" spans="1:14" ht="27.75" customHeight="1">
      <c r="A172" s="23" t="s">
        <v>107</v>
      </c>
      <c r="B172" s="23" t="s">
        <v>162</v>
      </c>
      <c r="C172" s="26">
        <v>4</v>
      </c>
      <c r="D172" s="23">
        <v>3.5</v>
      </c>
      <c r="E172" s="24" t="s">
        <v>109</v>
      </c>
      <c r="F172" s="42">
        <f t="shared" si="11"/>
        <v>400</v>
      </c>
      <c r="G172" s="42">
        <v>140</v>
      </c>
      <c r="H172" s="23" t="s">
        <v>51</v>
      </c>
      <c r="I172" s="20" t="s">
        <v>24</v>
      </c>
      <c r="J172" s="32"/>
      <c r="K172" s="38"/>
      <c r="L172" s="47">
        <v>140</v>
      </c>
      <c r="M172" s="37">
        <f t="shared" si="13"/>
        <v>0</v>
      </c>
      <c r="N172" s="37"/>
    </row>
    <row r="173" spans="1:14" ht="27.75" customHeight="1">
      <c r="A173" s="23" t="s">
        <v>107</v>
      </c>
      <c r="B173" s="23" t="s">
        <v>163</v>
      </c>
      <c r="C173" s="26">
        <v>4.2</v>
      </c>
      <c r="D173" s="23">
        <v>4.5</v>
      </c>
      <c r="E173" s="24" t="s">
        <v>109</v>
      </c>
      <c r="F173" s="42">
        <f t="shared" si="11"/>
        <v>420</v>
      </c>
      <c r="G173" s="42">
        <v>193.2</v>
      </c>
      <c r="H173" s="23" t="s">
        <v>51</v>
      </c>
      <c r="I173" s="20" t="s">
        <v>24</v>
      </c>
      <c r="J173" s="32"/>
      <c r="K173" s="38"/>
      <c r="L173" s="47">
        <v>193.2</v>
      </c>
      <c r="M173" s="37">
        <f t="shared" si="13"/>
        <v>0</v>
      </c>
      <c r="N173" s="37"/>
    </row>
    <row r="174" spans="1:14" ht="27.75" customHeight="1">
      <c r="A174" s="23" t="s">
        <v>107</v>
      </c>
      <c r="B174" s="23" t="s">
        <v>164</v>
      </c>
      <c r="C174" s="26">
        <v>1.5</v>
      </c>
      <c r="D174" s="23">
        <v>4.5</v>
      </c>
      <c r="E174" s="24" t="s">
        <v>109</v>
      </c>
      <c r="F174" s="42">
        <f t="shared" si="11"/>
        <v>150</v>
      </c>
      <c r="G174" s="42">
        <v>69</v>
      </c>
      <c r="H174" s="23" t="s">
        <v>51</v>
      </c>
      <c r="I174" s="20" t="s">
        <v>24</v>
      </c>
      <c r="J174" s="32">
        <v>1</v>
      </c>
      <c r="K174" s="38"/>
      <c r="L174" s="47">
        <v>69</v>
      </c>
      <c r="M174" s="37">
        <f t="shared" si="13"/>
        <v>0</v>
      </c>
      <c r="N174" s="37"/>
    </row>
    <row r="175" spans="1:14" ht="27.75" customHeight="1">
      <c r="A175" s="23" t="s">
        <v>107</v>
      </c>
      <c r="B175" s="23" t="s">
        <v>156</v>
      </c>
      <c r="C175" s="26">
        <v>2.4</v>
      </c>
      <c r="D175" s="23">
        <v>4.5</v>
      </c>
      <c r="E175" s="24" t="s">
        <v>109</v>
      </c>
      <c r="F175" s="42">
        <f t="shared" si="11"/>
        <v>240</v>
      </c>
      <c r="G175" s="42">
        <v>177.6</v>
      </c>
      <c r="H175" s="23" t="s">
        <v>51</v>
      </c>
      <c r="I175" s="20" t="s">
        <v>24</v>
      </c>
      <c r="J175" s="32"/>
      <c r="K175" s="38"/>
      <c r="L175" s="47">
        <v>177.6</v>
      </c>
      <c r="M175" s="37">
        <f t="shared" si="13"/>
        <v>0</v>
      </c>
      <c r="N175" s="37"/>
    </row>
    <row r="176" spans="1:14" ht="27.75" customHeight="1">
      <c r="A176" s="23" t="s">
        <v>107</v>
      </c>
      <c r="B176" s="23" t="s">
        <v>165</v>
      </c>
      <c r="C176" s="26">
        <v>3.3</v>
      </c>
      <c r="D176" s="23">
        <v>3.5</v>
      </c>
      <c r="E176" s="24" t="s">
        <v>109</v>
      </c>
      <c r="F176" s="42">
        <f t="shared" si="11"/>
        <v>330</v>
      </c>
      <c r="G176" s="42">
        <v>214.5</v>
      </c>
      <c r="H176" s="23" t="s">
        <v>51</v>
      </c>
      <c r="I176" s="20" t="s">
        <v>24</v>
      </c>
      <c r="J176" s="32">
        <v>1</v>
      </c>
      <c r="K176" s="38"/>
      <c r="L176" s="47">
        <v>214.5</v>
      </c>
      <c r="M176" s="37">
        <f t="shared" si="13"/>
        <v>0</v>
      </c>
      <c r="N176" s="37"/>
    </row>
    <row r="177" spans="1:14" ht="27.75" customHeight="1">
      <c r="A177" s="23" t="s">
        <v>107</v>
      </c>
      <c r="B177" s="23" t="s">
        <v>103</v>
      </c>
      <c r="C177" s="26">
        <v>1.2</v>
      </c>
      <c r="D177" s="23">
        <v>3.5</v>
      </c>
      <c r="E177" s="24" t="s">
        <v>109</v>
      </c>
      <c r="F177" s="42">
        <f t="shared" si="11"/>
        <v>120</v>
      </c>
      <c r="G177" s="42">
        <v>78</v>
      </c>
      <c r="H177" s="23" t="s">
        <v>51</v>
      </c>
      <c r="I177" s="20" t="s">
        <v>24</v>
      </c>
      <c r="J177" s="32">
        <v>1</v>
      </c>
      <c r="K177" s="38"/>
      <c r="L177" s="47">
        <v>78</v>
      </c>
      <c r="M177" s="37">
        <f t="shared" si="13"/>
        <v>0</v>
      </c>
      <c r="N177" s="37"/>
    </row>
    <row r="178" spans="1:14" ht="27.75" customHeight="1">
      <c r="A178" s="23" t="s">
        <v>107</v>
      </c>
      <c r="B178" s="23" t="s">
        <v>166</v>
      </c>
      <c r="C178" s="26">
        <v>3.2</v>
      </c>
      <c r="D178" s="23">
        <v>3.5</v>
      </c>
      <c r="E178" s="24" t="s">
        <v>109</v>
      </c>
      <c r="F178" s="42">
        <f t="shared" si="11"/>
        <v>320</v>
      </c>
      <c r="G178" s="42">
        <v>112</v>
      </c>
      <c r="H178" s="23" t="s">
        <v>51</v>
      </c>
      <c r="I178" s="20" t="s">
        <v>24</v>
      </c>
      <c r="J178" s="32">
        <v>1</v>
      </c>
      <c r="K178" s="38"/>
      <c r="L178" s="47">
        <v>112</v>
      </c>
      <c r="M178" s="37">
        <f t="shared" si="13"/>
        <v>0</v>
      </c>
      <c r="N178" s="37"/>
    </row>
    <row r="179" spans="1:14" ht="27.75" customHeight="1">
      <c r="A179" s="23" t="s">
        <v>107</v>
      </c>
      <c r="B179" s="23" t="s">
        <v>167</v>
      </c>
      <c r="C179" s="26">
        <v>3.4</v>
      </c>
      <c r="D179" s="23">
        <v>3.5</v>
      </c>
      <c r="E179" s="24" t="s">
        <v>109</v>
      </c>
      <c r="F179" s="42">
        <f t="shared" si="11"/>
        <v>340</v>
      </c>
      <c r="G179" s="42">
        <v>119</v>
      </c>
      <c r="H179" s="23" t="s">
        <v>51</v>
      </c>
      <c r="I179" s="20" t="s">
        <v>24</v>
      </c>
      <c r="J179" s="32"/>
      <c r="K179" s="38"/>
      <c r="L179" s="47">
        <v>119</v>
      </c>
      <c r="M179" s="37">
        <f t="shared" si="13"/>
        <v>0</v>
      </c>
      <c r="N179" s="37"/>
    </row>
    <row r="180" spans="1:14" ht="27.75" customHeight="1">
      <c r="A180" s="23" t="s">
        <v>107</v>
      </c>
      <c r="B180" s="23" t="s">
        <v>168</v>
      </c>
      <c r="C180" s="26">
        <v>0.9</v>
      </c>
      <c r="D180" s="23">
        <v>3.5</v>
      </c>
      <c r="E180" s="24" t="s">
        <v>109</v>
      </c>
      <c r="F180" s="42">
        <f t="shared" si="11"/>
        <v>90</v>
      </c>
      <c r="G180" s="42">
        <v>31.5</v>
      </c>
      <c r="H180" s="23" t="s">
        <v>51</v>
      </c>
      <c r="I180" s="20" t="s">
        <v>24</v>
      </c>
      <c r="J180" s="32">
        <v>1</v>
      </c>
      <c r="K180" s="38"/>
      <c r="L180" s="47">
        <v>31.5</v>
      </c>
      <c r="M180" s="37">
        <f t="shared" si="13"/>
        <v>0</v>
      </c>
      <c r="N180" s="37"/>
    </row>
    <row r="181" spans="1:14" ht="27.75" customHeight="1">
      <c r="A181" s="23" t="s">
        <v>107</v>
      </c>
      <c r="B181" s="23" t="s">
        <v>22</v>
      </c>
      <c r="C181" s="26">
        <v>2</v>
      </c>
      <c r="D181" s="23">
        <v>3.5</v>
      </c>
      <c r="E181" s="24" t="s">
        <v>109</v>
      </c>
      <c r="F181" s="42">
        <f t="shared" si="11"/>
        <v>200</v>
      </c>
      <c r="G181" s="42">
        <v>70</v>
      </c>
      <c r="H181" s="23" t="s">
        <v>51</v>
      </c>
      <c r="I181" s="20" t="s">
        <v>24</v>
      </c>
      <c r="J181" s="32">
        <v>1</v>
      </c>
      <c r="K181" s="38"/>
      <c r="L181" s="47">
        <v>70</v>
      </c>
      <c r="M181" s="37">
        <f t="shared" si="13"/>
        <v>0</v>
      </c>
      <c r="N181" s="37"/>
    </row>
    <row r="182" spans="1:14" ht="27.75" customHeight="1">
      <c r="A182" s="23" t="s">
        <v>107</v>
      </c>
      <c r="B182" s="23" t="s">
        <v>169</v>
      </c>
      <c r="C182" s="26">
        <v>4.2</v>
      </c>
      <c r="D182" s="23">
        <v>3.5</v>
      </c>
      <c r="E182" s="24" t="s">
        <v>109</v>
      </c>
      <c r="F182" s="42">
        <f t="shared" si="11"/>
        <v>420</v>
      </c>
      <c r="G182" s="42">
        <v>147</v>
      </c>
      <c r="H182" s="23" t="s">
        <v>51</v>
      </c>
      <c r="I182" s="20" t="s">
        <v>24</v>
      </c>
      <c r="J182" s="32"/>
      <c r="K182" s="38"/>
      <c r="L182" s="47">
        <v>147</v>
      </c>
      <c r="M182" s="37">
        <f t="shared" si="13"/>
        <v>0</v>
      </c>
      <c r="N182" s="37"/>
    </row>
    <row r="183" spans="1:14" ht="27.75" customHeight="1">
      <c r="A183" s="23" t="s">
        <v>107</v>
      </c>
      <c r="B183" s="23" t="s">
        <v>170</v>
      </c>
      <c r="C183" s="26">
        <v>2.3</v>
      </c>
      <c r="D183" s="23">
        <v>3.5</v>
      </c>
      <c r="E183" s="24" t="s">
        <v>109</v>
      </c>
      <c r="F183" s="42">
        <f t="shared" si="11"/>
        <v>229.99999999999997</v>
      </c>
      <c r="G183" s="42">
        <v>80.5</v>
      </c>
      <c r="H183" s="23" t="s">
        <v>51</v>
      </c>
      <c r="I183" s="20" t="s">
        <v>24</v>
      </c>
      <c r="J183" s="32"/>
      <c r="K183" s="38"/>
      <c r="L183" s="47">
        <v>80.5</v>
      </c>
      <c r="M183" s="37">
        <f t="shared" si="13"/>
        <v>0</v>
      </c>
      <c r="N183" s="37"/>
    </row>
    <row r="184" spans="1:14" ht="27.75" customHeight="1">
      <c r="A184" s="23" t="s">
        <v>107</v>
      </c>
      <c r="B184" s="23" t="s">
        <v>171</v>
      </c>
      <c r="C184" s="26">
        <v>3.7</v>
      </c>
      <c r="D184" s="23">
        <v>3.5</v>
      </c>
      <c r="E184" s="24" t="s">
        <v>109</v>
      </c>
      <c r="F184" s="42">
        <f t="shared" si="11"/>
        <v>370</v>
      </c>
      <c r="G184" s="42">
        <v>129.5</v>
      </c>
      <c r="H184" s="23" t="s">
        <v>51</v>
      </c>
      <c r="I184" s="20" t="s">
        <v>24</v>
      </c>
      <c r="J184" s="32">
        <v>1</v>
      </c>
      <c r="K184" s="38"/>
      <c r="L184" s="47">
        <v>129.5</v>
      </c>
      <c r="M184" s="37">
        <f t="shared" si="13"/>
        <v>0</v>
      </c>
      <c r="N184" s="37"/>
    </row>
    <row r="185" spans="1:14" ht="27.75" customHeight="1">
      <c r="A185" s="23" t="s">
        <v>107</v>
      </c>
      <c r="B185" s="23" t="s">
        <v>172</v>
      </c>
      <c r="C185" s="26">
        <v>3.5</v>
      </c>
      <c r="D185" s="23">
        <v>3.5</v>
      </c>
      <c r="E185" s="24" t="s">
        <v>109</v>
      </c>
      <c r="F185" s="42">
        <f t="shared" si="11"/>
        <v>350</v>
      </c>
      <c r="G185" s="42">
        <v>122.5</v>
      </c>
      <c r="H185" s="23" t="s">
        <v>51</v>
      </c>
      <c r="I185" s="20" t="s">
        <v>24</v>
      </c>
      <c r="J185" s="32">
        <v>1</v>
      </c>
      <c r="K185" s="38"/>
      <c r="L185" s="47">
        <v>122.5</v>
      </c>
      <c r="M185" s="37">
        <f t="shared" si="13"/>
        <v>0</v>
      </c>
      <c r="N185" s="37"/>
    </row>
    <row r="186" spans="1:14" ht="27.75" customHeight="1">
      <c r="A186" s="23" t="s">
        <v>107</v>
      </c>
      <c r="B186" s="23" t="s">
        <v>173</v>
      </c>
      <c r="C186" s="26">
        <v>3.4</v>
      </c>
      <c r="D186" s="23">
        <v>3.5</v>
      </c>
      <c r="E186" s="24" t="s">
        <v>109</v>
      </c>
      <c r="F186" s="42">
        <f aca="true" t="shared" si="14" ref="F186:F247">C186*100</f>
        <v>340</v>
      </c>
      <c r="G186" s="42">
        <v>119</v>
      </c>
      <c r="H186" s="23" t="s">
        <v>51</v>
      </c>
      <c r="I186" s="20" t="s">
        <v>24</v>
      </c>
      <c r="J186" s="32">
        <v>1</v>
      </c>
      <c r="K186" s="38"/>
      <c r="L186" s="47">
        <v>119</v>
      </c>
      <c r="M186" s="37">
        <f t="shared" si="13"/>
        <v>0</v>
      </c>
      <c r="N186" s="37"/>
    </row>
    <row r="187" spans="1:14" ht="27.75" customHeight="1">
      <c r="A187" s="23" t="s">
        <v>107</v>
      </c>
      <c r="B187" s="23" t="s">
        <v>174</v>
      </c>
      <c r="C187" s="26">
        <v>4.8</v>
      </c>
      <c r="D187" s="23">
        <v>3.5</v>
      </c>
      <c r="E187" s="24" t="s">
        <v>109</v>
      </c>
      <c r="F187" s="42">
        <f t="shared" si="14"/>
        <v>480</v>
      </c>
      <c r="G187" s="42">
        <v>168</v>
      </c>
      <c r="H187" s="23" t="s">
        <v>51</v>
      </c>
      <c r="I187" s="20" t="s">
        <v>24</v>
      </c>
      <c r="J187" s="32">
        <v>1</v>
      </c>
      <c r="K187" s="38"/>
      <c r="L187" s="47">
        <v>168</v>
      </c>
      <c r="M187" s="37">
        <f t="shared" si="13"/>
        <v>0</v>
      </c>
      <c r="N187" s="37"/>
    </row>
    <row r="188" spans="1:14" ht="27.75" customHeight="1">
      <c r="A188" s="23" t="s">
        <v>107</v>
      </c>
      <c r="B188" s="23" t="s">
        <v>175</v>
      </c>
      <c r="C188" s="26">
        <v>3.6</v>
      </c>
      <c r="D188" s="23">
        <v>3.5</v>
      </c>
      <c r="E188" s="24" t="s">
        <v>109</v>
      </c>
      <c r="F188" s="42">
        <f t="shared" si="14"/>
        <v>360</v>
      </c>
      <c r="G188" s="42">
        <v>126</v>
      </c>
      <c r="H188" s="23" t="s">
        <v>51</v>
      </c>
      <c r="I188" s="20" t="s">
        <v>24</v>
      </c>
      <c r="J188" s="32"/>
      <c r="K188" s="38"/>
      <c r="L188" s="47">
        <v>126</v>
      </c>
      <c r="M188" s="37">
        <f t="shared" si="13"/>
        <v>0</v>
      </c>
      <c r="N188" s="37"/>
    </row>
    <row r="189" spans="1:14" ht="27.75" customHeight="1">
      <c r="A189" s="23" t="s">
        <v>107</v>
      </c>
      <c r="B189" s="23" t="s">
        <v>34</v>
      </c>
      <c r="C189" s="26">
        <v>3.3</v>
      </c>
      <c r="D189" s="23">
        <v>3.5</v>
      </c>
      <c r="E189" s="24" t="s">
        <v>109</v>
      </c>
      <c r="F189" s="42">
        <f t="shared" si="14"/>
        <v>330</v>
      </c>
      <c r="G189" s="42">
        <v>115.5</v>
      </c>
      <c r="H189" s="23" t="s">
        <v>51</v>
      </c>
      <c r="I189" s="20" t="s">
        <v>24</v>
      </c>
      <c r="J189" s="32">
        <v>1</v>
      </c>
      <c r="K189" s="38"/>
      <c r="L189" s="47">
        <v>115.5</v>
      </c>
      <c r="M189" s="37">
        <f aca="true" t="shared" si="15" ref="M189:M220">G189-L189</f>
        <v>0</v>
      </c>
      <c r="N189" s="37"/>
    </row>
    <row r="190" spans="1:14" ht="27.75" customHeight="1">
      <c r="A190" s="23" t="s">
        <v>107</v>
      </c>
      <c r="B190" s="23" t="s">
        <v>37</v>
      </c>
      <c r="C190" s="26">
        <v>2.4</v>
      </c>
      <c r="D190" s="23">
        <v>3.5</v>
      </c>
      <c r="E190" s="24" t="s">
        <v>109</v>
      </c>
      <c r="F190" s="42">
        <f t="shared" si="14"/>
        <v>240</v>
      </c>
      <c r="G190" s="42">
        <v>84</v>
      </c>
      <c r="H190" s="23" t="s">
        <v>51</v>
      </c>
      <c r="I190" s="20" t="s">
        <v>24</v>
      </c>
      <c r="J190" s="32">
        <v>1</v>
      </c>
      <c r="K190" s="38"/>
      <c r="L190" s="47">
        <v>84</v>
      </c>
      <c r="M190" s="37">
        <f t="shared" si="15"/>
        <v>0</v>
      </c>
      <c r="N190" s="37"/>
    </row>
    <row r="191" spans="1:14" ht="27.75" customHeight="1">
      <c r="A191" s="23" t="s">
        <v>107</v>
      </c>
      <c r="B191" s="23" t="s">
        <v>165</v>
      </c>
      <c r="C191" s="26">
        <v>2.7</v>
      </c>
      <c r="D191" s="23">
        <v>3.5</v>
      </c>
      <c r="E191" s="24" t="s">
        <v>109</v>
      </c>
      <c r="F191" s="42">
        <f t="shared" si="14"/>
        <v>270</v>
      </c>
      <c r="G191" s="42">
        <v>94.5</v>
      </c>
      <c r="H191" s="23" t="s">
        <v>51</v>
      </c>
      <c r="I191" s="20" t="s">
        <v>24</v>
      </c>
      <c r="J191" s="32">
        <v>1</v>
      </c>
      <c r="K191" s="38"/>
      <c r="L191" s="47">
        <v>94.5</v>
      </c>
      <c r="M191" s="37">
        <f t="shared" si="15"/>
        <v>0</v>
      </c>
      <c r="N191" s="37"/>
    </row>
    <row r="192" spans="1:14" ht="27.75" customHeight="1">
      <c r="A192" s="23" t="s">
        <v>107</v>
      </c>
      <c r="B192" s="23" t="s">
        <v>176</v>
      </c>
      <c r="C192" s="26">
        <v>3.5</v>
      </c>
      <c r="D192" s="23">
        <v>3.5</v>
      </c>
      <c r="E192" s="24" t="s">
        <v>109</v>
      </c>
      <c r="F192" s="42">
        <f t="shared" si="14"/>
        <v>350</v>
      </c>
      <c r="G192" s="42">
        <v>122.5</v>
      </c>
      <c r="H192" s="23" t="s">
        <v>51</v>
      </c>
      <c r="I192" s="20" t="s">
        <v>24</v>
      </c>
      <c r="J192" s="32"/>
      <c r="K192" s="38"/>
      <c r="L192" s="47">
        <v>122.5</v>
      </c>
      <c r="M192" s="37">
        <f t="shared" si="15"/>
        <v>0</v>
      </c>
      <c r="N192" s="37"/>
    </row>
    <row r="193" spans="1:14" ht="27.75" customHeight="1">
      <c r="A193" s="23" t="s">
        <v>107</v>
      </c>
      <c r="B193" s="23" t="s">
        <v>65</v>
      </c>
      <c r="C193" s="26">
        <v>0.9</v>
      </c>
      <c r="D193" s="23">
        <v>4.5</v>
      </c>
      <c r="E193" s="24" t="s">
        <v>109</v>
      </c>
      <c r="F193" s="42">
        <f t="shared" si="14"/>
        <v>90</v>
      </c>
      <c r="G193" s="42">
        <v>41.4</v>
      </c>
      <c r="H193" s="23" t="s">
        <v>51</v>
      </c>
      <c r="I193" s="20" t="s">
        <v>24</v>
      </c>
      <c r="J193" s="32"/>
      <c r="K193" s="38"/>
      <c r="L193" s="47">
        <v>41.4</v>
      </c>
      <c r="M193" s="37">
        <f t="shared" si="15"/>
        <v>0</v>
      </c>
      <c r="N193" s="37"/>
    </row>
    <row r="194" spans="1:14" ht="27.75" customHeight="1">
      <c r="A194" s="23" t="s">
        <v>107</v>
      </c>
      <c r="B194" s="23" t="s">
        <v>177</v>
      </c>
      <c r="C194" s="26">
        <v>2.7</v>
      </c>
      <c r="D194" s="23">
        <v>3.5</v>
      </c>
      <c r="E194" s="24" t="s">
        <v>109</v>
      </c>
      <c r="F194" s="42">
        <f t="shared" si="14"/>
        <v>270</v>
      </c>
      <c r="G194" s="42">
        <v>94.5</v>
      </c>
      <c r="H194" s="23" t="s">
        <v>51</v>
      </c>
      <c r="I194" s="20" t="s">
        <v>24</v>
      </c>
      <c r="J194" s="32">
        <v>1</v>
      </c>
      <c r="K194" s="38"/>
      <c r="L194" s="47">
        <v>94.5</v>
      </c>
      <c r="M194" s="37">
        <f t="shared" si="15"/>
        <v>0</v>
      </c>
      <c r="N194" s="37"/>
    </row>
    <row r="195" spans="1:14" ht="27.75" customHeight="1">
      <c r="A195" s="23" t="s">
        <v>107</v>
      </c>
      <c r="B195" s="23" t="s">
        <v>178</v>
      </c>
      <c r="C195" s="26">
        <v>1.5</v>
      </c>
      <c r="D195" s="23">
        <v>3.5</v>
      </c>
      <c r="E195" s="24" t="s">
        <v>109</v>
      </c>
      <c r="F195" s="42">
        <f t="shared" si="14"/>
        <v>150</v>
      </c>
      <c r="G195" s="42">
        <v>52.5</v>
      </c>
      <c r="H195" s="23" t="s">
        <v>51</v>
      </c>
      <c r="I195" s="20" t="s">
        <v>24</v>
      </c>
      <c r="J195" s="32"/>
      <c r="K195" s="38"/>
      <c r="L195" s="47">
        <v>52.5</v>
      </c>
      <c r="M195" s="37">
        <f t="shared" si="15"/>
        <v>0</v>
      </c>
      <c r="N195" s="37"/>
    </row>
    <row r="196" spans="1:14" ht="27.75" customHeight="1">
      <c r="A196" s="23" t="s">
        <v>107</v>
      </c>
      <c r="B196" s="23" t="s">
        <v>179</v>
      </c>
      <c r="C196" s="26">
        <v>6.3</v>
      </c>
      <c r="D196" s="23">
        <v>3.5</v>
      </c>
      <c r="E196" s="24" t="s">
        <v>109</v>
      </c>
      <c r="F196" s="42">
        <f t="shared" si="14"/>
        <v>630</v>
      </c>
      <c r="G196" s="42">
        <v>220.5</v>
      </c>
      <c r="H196" s="23" t="s">
        <v>51</v>
      </c>
      <c r="I196" s="20" t="s">
        <v>24</v>
      </c>
      <c r="J196" s="32"/>
      <c r="K196" s="38"/>
      <c r="L196" s="47">
        <v>220.5</v>
      </c>
      <c r="M196" s="37">
        <f t="shared" si="15"/>
        <v>0</v>
      </c>
      <c r="N196" s="37"/>
    </row>
    <row r="197" spans="1:14" ht="27.75" customHeight="1">
      <c r="A197" s="23" t="s">
        <v>107</v>
      </c>
      <c r="B197" s="23" t="s">
        <v>180</v>
      </c>
      <c r="C197" s="26">
        <v>1.2</v>
      </c>
      <c r="D197" s="23">
        <v>3.5</v>
      </c>
      <c r="E197" s="24" t="s">
        <v>109</v>
      </c>
      <c r="F197" s="42">
        <f t="shared" si="14"/>
        <v>120</v>
      </c>
      <c r="G197" s="42">
        <v>42</v>
      </c>
      <c r="H197" s="23" t="s">
        <v>51</v>
      </c>
      <c r="I197" s="20" t="s">
        <v>24</v>
      </c>
      <c r="J197" s="32">
        <v>1</v>
      </c>
      <c r="K197" s="38"/>
      <c r="L197" s="47">
        <v>42</v>
      </c>
      <c r="M197" s="37">
        <f t="shared" si="15"/>
        <v>0</v>
      </c>
      <c r="N197" s="37"/>
    </row>
    <row r="198" spans="1:14" ht="27.75" customHeight="1">
      <c r="A198" s="130" t="s">
        <v>107</v>
      </c>
      <c r="B198" s="130" t="s">
        <v>68</v>
      </c>
      <c r="C198" s="129">
        <v>9.2</v>
      </c>
      <c r="D198" s="23">
        <v>4.5</v>
      </c>
      <c r="E198" s="24" t="s">
        <v>109</v>
      </c>
      <c r="F198" s="124">
        <f t="shared" si="14"/>
        <v>919.9999999999999</v>
      </c>
      <c r="G198" s="42">
        <v>285.2</v>
      </c>
      <c r="H198" s="23" t="s">
        <v>51</v>
      </c>
      <c r="I198" s="20" t="s">
        <v>24</v>
      </c>
      <c r="J198" s="122">
        <v>1</v>
      </c>
      <c r="K198" s="38"/>
      <c r="L198" s="47">
        <v>285.2</v>
      </c>
      <c r="M198" s="37">
        <f t="shared" si="15"/>
        <v>0</v>
      </c>
      <c r="N198" s="37"/>
    </row>
    <row r="199" spans="1:14" ht="27.75" customHeight="1">
      <c r="A199" s="131"/>
      <c r="B199" s="130"/>
      <c r="C199" s="129"/>
      <c r="D199" s="23">
        <v>3.5</v>
      </c>
      <c r="E199" s="24" t="s">
        <v>109</v>
      </c>
      <c r="F199" s="124"/>
      <c r="G199" s="42">
        <v>105</v>
      </c>
      <c r="H199" s="23" t="s">
        <v>51</v>
      </c>
      <c r="I199" s="20" t="s">
        <v>24</v>
      </c>
      <c r="J199" s="122"/>
      <c r="K199" s="38"/>
      <c r="L199" s="47">
        <v>105</v>
      </c>
      <c r="M199" s="37">
        <f t="shared" si="15"/>
        <v>0</v>
      </c>
      <c r="N199" s="37"/>
    </row>
    <row r="200" spans="1:14" ht="27.75" customHeight="1">
      <c r="A200" s="130" t="s">
        <v>107</v>
      </c>
      <c r="B200" s="130" t="s">
        <v>181</v>
      </c>
      <c r="C200" s="129">
        <v>3.5</v>
      </c>
      <c r="D200" s="23">
        <v>4.5</v>
      </c>
      <c r="E200" s="24" t="s">
        <v>109</v>
      </c>
      <c r="F200" s="124">
        <f t="shared" si="14"/>
        <v>350</v>
      </c>
      <c r="G200" s="42">
        <v>78.2</v>
      </c>
      <c r="H200" s="23" t="s">
        <v>51</v>
      </c>
      <c r="I200" s="20" t="s">
        <v>24</v>
      </c>
      <c r="J200" s="122">
        <v>1</v>
      </c>
      <c r="K200" s="38"/>
      <c r="L200" s="47">
        <v>78.2</v>
      </c>
      <c r="M200" s="37">
        <f t="shared" si="15"/>
        <v>0</v>
      </c>
      <c r="N200" s="37"/>
    </row>
    <row r="201" spans="1:14" ht="27.75" customHeight="1">
      <c r="A201" s="131"/>
      <c r="B201" s="130"/>
      <c r="C201" s="129"/>
      <c r="D201" s="23">
        <v>3.5</v>
      </c>
      <c r="E201" s="24" t="s">
        <v>109</v>
      </c>
      <c r="F201" s="124"/>
      <c r="G201" s="42">
        <v>59.5</v>
      </c>
      <c r="H201" s="23" t="s">
        <v>51</v>
      </c>
      <c r="I201" s="20" t="s">
        <v>24</v>
      </c>
      <c r="J201" s="122"/>
      <c r="K201" s="38"/>
      <c r="L201" s="47">
        <v>59.5</v>
      </c>
      <c r="M201" s="37">
        <f t="shared" si="15"/>
        <v>0</v>
      </c>
      <c r="N201" s="37"/>
    </row>
    <row r="202" spans="1:14" ht="27.75" customHeight="1">
      <c r="A202" s="23" t="s">
        <v>107</v>
      </c>
      <c r="B202" s="23" t="s">
        <v>182</v>
      </c>
      <c r="C202" s="26">
        <v>4.4</v>
      </c>
      <c r="D202" s="23">
        <v>3.5</v>
      </c>
      <c r="E202" s="24" t="s">
        <v>109</v>
      </c>
      <c r="F202" s="42">
        <f t="shared" si="14"/>
        <v>440.00000000000006</v>
      </c>
      <c r="G202" s="42">
        <v>154</v>
      </c>
      <c r="H202" s="23" t="s">
        <v>51</v>
      </c>
      <c r="I202" s="20" t="s">
        <v>24</v>
      </c>
      <c r="J202" s="32"/>
      <c r="K202" s="38"/>
      <c r="L202" s="47">
        <v>154</v>
      </c>
      <c r="M202" s="37">
        <f t="shared" si="15"/>
        <v>0</v>
      </c>
      <c r="N202" s="37"/>
    </row>
    <row r="203" spans="1:14" ht="27.75" customHeight="1">
      <c r="A203" s="23" t="s">
        <v>107</v>
      </c>
      <c r="B203" s="23" t="s">
        <v>44</v>
      </c>
      <c r="C203" s="26">
        <v>4.8</v>
      </c>
      <c r="D203" s="23">
        <v>4.5</v>
      </c>
      <c r="E203" s="24" t="s">
        <v>109</v>
      </c>
      <c r="F203" s="42">
        <f t="shared" si="14"/>
        <v>480</v>
      </c>
      <c r="G203" s="42">
        <v>220.8</v>
      </c>
      <c r="H203" s="23" t="s">
        <v>51</v>
      </c>
      <c r="I203" s="20" t="s">
        <v>24</v>
      </c>
      <c r="J203" s="32">
        <v>1</v>
      </c>
      <c r="K203" s="38"/>
      <c r="L203" s="47">
        <v>220.8</v>
      </c>
      <c r="M203" s="37">
        <f t="shared" si="15"/>
        <v>0</v>
      </c>
      <c r="N203" s="37"/>
    </row>
    <row r="204" spans="1:14" ht="27.75" customHeight="1">
      <c r="A204" s="23" t="s">
        <v>107</v>
      </c>
      <c r="B204" s="23" t="s">
        <v>183</v>
      </c>
      <c r="C204" s="26">
        <v>3.1</v>
      </c>
      <c r="D204" s="23">
        <v>3.5</v>
      </c>
      <c r="E204" s="24" t="s">
        <v>109</v>
      </c>
      <c r="F204" s="42">
        <f t="shared" si="14"/>
        <v>310</v>
      </c>
      <c r="G204" s="42">
        <v>108.5</v>
      </c>
      <c r="H204" s="23" t="s">
        <v>51</v>
      </c>
      <c r="I204" s="20" t="s">
        <v>24</v>
      </c>
      <c r="J204" s="32">
        <v>1</v>
      </c>
      <c r="K204" s="38"/>
      <c r="L204" s="47">
        <v>108.5</v>
      </c>
      <c r="M204" s="37">
        <f t="shared" si="15"/>
        <v>0</v>
      </c>
      <c r="N204" s="37"/>
    </row>
    <row r="205" spans="1:14" ht="27.75" customHeight="1">
      <c r="A205" s="23" t="s">
        <v>107</v>
      </c>
      <c r="B205" s="23" t="s">
        <v>184</v>
      </c>
      <c r="C205" s="26">
        <v>1</v>
      </c>
      <c r="D205" s="23">
        <v>3.5</v>
      </c>
      <c r="E205" s="24" t="s">
        <v>109</v>
      </c>
      <c r="F205" s="42">
        <f t="shared" si="14"/>
        <v>100</v>
      </c>
      <c r="G205" s="42">
        <v>35</v>
      </c>
      <c r="H205" s="23" t="s">
        <v>51</v>
      </c>
      <c r="I205" s="20" t="s">
        <v>24</v>
      </c>
      <c r="J205" s="32">
        <v>1</v>
      </c>
      <c r="K205" s="38"/>
      <c r="L205" s="47">
        <v>35</v>
      </c>
      <c r="M205" s="37">
        <f t="shared" si="15"/>
        <v>0</v>
      </c>
      <c r="N205" s="37"/>
    </row>
    <row r="206" spans="1:14" ht="27.75" customHeight="1">
      <c r="A206" s="23" t="s">
        <v>107</v>
      </c>
      <c r="B206" s="23" t="s">
        <v>185</v>
      </c>
      <c r="C206" s="26">
        <v>1.8</v>
      </c>
      <c r="D206" s="23">
        <v>3.5</v>
      </c>
      <c r="E206" s="24" t="s">
        <v>109</v>
      </c>
      <c r="F206" s="42">
        <f t="shared" si="14"/>
        <v>180</v>
      </c>
      <c r="G206" s="42">
        <v>63</v>
      </c>
      <c r="H206" s="23" t="s">
        <v>51</v>
      </c>
      <c r="I206" s="20" t="s">
        <v>24</v>
      </c>
      <c r="J206" s="32">
        <v>1</v>
      </c>
      <c r="K206" s="38"/>
      <c r="L206" s="47">
        <v>63</v>
      </c>
      <c r="M206" s="37">
        <f t="shared" si="15"/>
        <v>0</v>
      </c>
      <c r="N206" s="37"/>
    </row>
    <row r="207" spans="1:14" ht="27.75" customHeight="1">
      <c r="A207" s="23" t="s">
        <v>107</v>
      </c>
      <c r="B207" s="23" t="s">
        <v>186</v>
      </c>
      <c r="C207" s="26">
        <v>2.7</v>
      </c>
      <c r="D207" s="23">
        <v>3.5</v>
      </c>
      <c r="E207" s="24" t="s">
        <v>109</v>
      </c>
      <c r="F207" s="42">
        <f t="shared" si="14"/>
        <v>270</v>
      </c>
      <c r="G207" s="42">
        <v>94.5</v>
      </c>
      <c r="H207" s="23" t="s">
        <v>51</v>
      </c>
      <c r="I207" s="20" t="s">
        <v>24</v>
      </c>
      <c r="J207" s="32">
        <v>1</v>
      </c>
      <c r="K207" s="38"/>
      <c r="L207" s="47">
        <v>94.5</v>
      </c>
      <c r="M207" s="37">
        <f t="shared" si="15"/>
        <v>0</v>
      </c>
      <c r="N207" s="37"/>
    </row>
    <row r="208" spans="1:14" ht="27.75" customHeight="1">
      <c r="A208" s="23" t="s">
        <v>107</v>
      </c>
      <c r="B208" s="23" t="s">
        <v>187</v>
      </c>
      <c r="C208" s="26">
        <v>5</v>
      </c>
      <c r="D208" s="23">
        <v>3.5</v>
      </c>
      <c r="E208" s="24" t="s">
        <v>109</v>
      </c>
      <c r="F208" s="42">
        <f t="shared" si="14"/>
        <v>500</v>
      </c>
      <c r="G208" s="42">
        <v>175</v>
      </c>
      <c r="H208" s="23" t="s">
        <v>51</v>
      </c>
      <c r="I208" s="20" t="s">
        <v>24</v>
      </c>
      <c r="J208" s="32">
        <v>1</v>
      </c>
      <c r="K208" s="38"/>
      <c r="L208" s="47">
        <v>175</v>
      </c>
      <c r="M208" s="37">
        <f t="shared" si="15"/>
        <v>0</v>
      </c>
      <c r="N208" s="37"/>
    </row>
    <row r="209" spans="1:14" ht="27.75" customHeight="1">
      <c r="A209" s="23" t="s">
        <v>107</v>
      </c>
      <c r="B209" s="23" t="s">
        <v>188</v>
      </c>
      <c r="C209" s="26">
        <v>5</v>
      </c>
      <c r="D209" s="23">
        <v>3.5</v>
      </c>
      <c r="E209" s="24" t="s">
        <v>109</v>
      </c>
      <c r="F209" s="42">
        <f t="shared" si="14"/>
        <v>500</v>
      </c>
      <c r="G209" s="42">
        <v>175</v>
      </c>
      <c r="H209" s="23" t="s">
        <v>51</v>
      </c>
      <c r="I209" s="20" t="s">
        <v>24</v>
      </c>
      <c r="J209" s="32">
        <v>1</v>
      </c>
      <c r="K209" s="38"/>
      <c r="L209" s="47">
        <v>175</v>
      </c>
      <c r="M209" s="37">
        <f t="shared" si="15"/>
        <v>0</v>
      </c>
      <c r="N209" s="37"/>
    </row>
    <row r="210" spans="1:14" ht="27.75" customHeight="1">
      <c r="A210" s="23" t="s">
        <v>107</v>
      </c>
      <c r="B210" s="23" t="s">
        <v>189</v>
      </c>
      <c r="C210" s="26">
        <v>3</v>
      </c>
      <c r="D210" s="23">
        <v>3.5</v>
      </c>
      <c r="E210" s="24" t="s">
        <v>109</v>
      </c>
      <c r="F210" s="42">
        <f t="shared" si="14"/>
        <v>300</v>
      </c>
      <c r="G210" s="42">
        <v>105</v>
      </c>
      <c r="H210" s="23" t="s">
        <v>51</v>
      </c>
      <c r="I210" s="20" t="s">
        <v>24</v>
      </c>
      <c r="J210" s="32">
        <v>1</v>
      </c>
      <c r="K210" s="38"/>
      <c r="L210" s="47">
        <v>105</v>
      </c>
      <c r="M210" s="37">
        <f t="shared" si="15"/>
        <v>0</v>
      </c>
      <c r="N210" s="37"/>
    </row>
    <row r="211" spans="1:14" ht="27.75" customHeight="1">
      <c r="A211" s="23" t="s">
        <v>107</v>
      </c>
      <c r="B211" s="23" t="s">
        <v>190</v>
      </c>
      <c r="C211" s="26">
        <v>3.6</v>
      </c>
      <c r="D211" s="23">
        <v>3.5</v>
      </c>
      <c r="E211" s="24" t="s">
        <v>109</v>
      </c>
      <c r="F211" s="42">
        <f t="shared" si="14"/>
        <v>360</v>
      </c>
      <c r="G211" s="42">
        <v>126</v>
      </c>
      <c r="H211" s="23" t="s">
        <v>51</v>
      </c>
      <c r="I211" s="20" t="s">
        <v>24</v>
      </c>
      <c r="J211" s="32">
        <v>1</v>
      </c>
      <c r="K211" s="38"/>
      <c r="L211" s="47">
        <v>126</v>
      </c>
      <c r="M211" s="37">
        <f t="shared" si="15"/>
        <v>0</v>
      </c>
      <c r="N211" s="37"/>
    </row>
    <row r="212" spans="1:14" ht="27.75" customHeight="1">
      <c r="A212" s="23" t="s">
        <v>107</v>
      </c>
      <c r="B212" s="23" t="s">
        <v>191</v>
      </c>
      <c r="C212" s="26">
        <v>4.6</v>
      </c>
      <c r="D212" s="23">
        <v>3.5</v>
      </c>
      <c r="E212" s="24" t="s">
        <v>109</v>
      </c>
      <c r="F212" s="42">
        <f t="shared" si="14"/>
        <v>459.99999999999994</v>
      </c>
      <c r="G212" s="42">
        <v>161</v>
      </c>
      <c r="H212" s="23" t="s">
        <v>51</v>
      </c>
      <c r="I212" s="20" t="s">
        <v>24</v>
      </c>
      <c r="J212" s="32">
        <v>1</v>
      </c>
      <c r="K212" s="38"/>
      <c r="L212" s="47">
        <v>161</v>
      </c>
      <c r="M212" s="37">
        <f t="shared" si="15"/>
        <v>0</v>
      </c>
      <c r="N212" s="37"/>
    </row>
    <row r="213" spans="1:14" ht="27.75" customHeight="1">
      <c r="A213" s="23" t="s">
        <v>107</v>
      </c>
      <c r="B213" s="23" t="s">
        <v>192</v>
      </c>
      <c r="C213" s="26">
        <v>2.3</v>
      </c>
      <c r="D213" s="23">
        <v>3.5</v>
      </c>
      <c r="E213" s="24" t="s">
        <v>109</v>
      </c>
      <c r="F213" s="42">
        <f t="shared" si="14"/>
        <v>229.99999999999997</v>
      </c>
      <c r="G213" s="42">
        <v>80.5</v>
      </c>
      <c r="H213" s="23" t="s">
        <v>51</v>
      </c>
      <c r="I213" s="20" t="s">
        <v>24</v>
      </c>
      <c r="J213" s="32">
        <v>1</v>
      </c>
      <c r="K213" s="38"/>
      <c r="L213" s="47">
        <v>80.5</v>
      </c>
      <c r="M213" s="37">
        <f t="shared" si="15"/>
        <v>0</v>
      </c>
      <c r="N213" s="37"/>
    </row>
    <row r="214" spans="1:14" ht="27.75" customHeight="1">
      <c r="A214" s="23" t="s">
        <v>107</v>
      </c>
      <c r="B214" s="23" t="s">
        <v>193</v>
      </c>
      <c r="C214" s="26">
        <v>5</v>
      </c>
      <c r="D214" s="23">
        <v>3.5</v>
      </c>
      <c r="E214" s="24" t="s">
        <v>109</v>
      </c>
      <c r="F214" s="42">
        <f t="shared" si="14"/>
        <v>500</v>
      </c>
      <c r="G214" s="42">
        <v>175</v>
      </c>
      <c r="H214" s="23" t="s">
        <v>51</v>
      </c>
      <c r="I214" s="20" t="s">
        <v>24</v>
      </c>
      <c r="J214" s="32">
        <v>1</v>
      </c>
      <c r="K214" s="38"/>
      <c r="L214" s="47">
        <v>175</v>
      </c>
      <c r="M214" s="37">
        <f t="shared" si="15"/>
        <v>0</v>
      </c>
      <c r="N214" s="37"/>
    </row>
    <row r="215" spans="1:14" ht="27.75" customHeight="1">
      <c r="A215" s="130" t="s">
        <v>107</v>
      </c>
      <c r="B215" s="130" t="s">
        <v>50</v>
      </c>
      <c r="C215" s="129">
        <v>3.8</v>
      </c>
      <c r="D215" s="23">
        <v>4.5</v>
      </c>
      <c r="E215" s="24" t="s">
        <v>109</v>
      </c>
      <c r="F215" s="124">
        <f t="shared" si="14"/>
        <v>380</v>
      </c>
      <c r="G215" s="42">
        <v>128.8</v>
      </c>
      <c r="H215" s="23" t="s">
        <v>51</v>
      </c>
      <c r="I215" s="20" t="s">
        <v>24</v>
      </c>
      <c r="J215" s="122">
        <v>1</v>
      </c>
      <c r="K215" s="38"/>
      <c r="L215" s="47">
        <v>128.8</v>
      </c>
      <c r="M215" s="37">
        <f t="shared" si="15"/>
        <v>0</v>
      </c>
      <c r="N215" s="37"/>
    </row>
    <row r="216" spans="1:14" ht="27.75" customHeight="1">
      <c r="A216" s="131"/>
      <c r="B216" s="131"/>
      <c r="C216" s="129"/>
      <c r="D216" s="23">
        <v>3.5</v>
      </c>
      <c r="E216" s="24" t="s">
        <v>109</v>
      </c>
      <c r="F216" s="124"/>
      <c r="G216" s="42">
        <v>35</v>
      </c>
      <c r="H216" s="23" t="s">
        <v>51</v>
      </c>
      <c r="I216" s="20" t="s">
        <v>24</v>
      </c>
      <c r="J216" s="122"/>
      <c r="K216" s="38"/>
      <c r="L216" s="47">
        <v>35</v>
      </c>
      <c r="M216" s="37">
        <f t="shared" si="15"/>
        <v>0</v>
      </c>
      <c r="N216" s="37"/>
    </row>
    <row r="217" spans="1:14" ht="27.75" customHeight="1">
      <c r="A217" s="23" t="s">
        <v>107</v>
      </c>
      <c r="B217" s="23" t="s">
        <v>74</v>
      </c>
      <c r="C217" s="26">
        <v>1</v>
      </c>
      <c r="D217" s="23">
        <v>3.5</v>
      </c>
      <c r="E217" s="24" t="s">
        <v>109</v>
      </c>
      <c r="F217" s="42">
        <f t="shared" si="14"/>
        <v>100</v>
      </c>
      <c r="G217" s="42">
        <v>35</v>
      </c>
      <c r="H217" s="23" t="s">
        <v>51</v>
      </c>
      <c r="I217" s="20" t="s">
        <v>24</v>
      </c>
      <c r="J217" s="32">
        <v>1</v>
      </c>
      <c r="K217" s="38"/>
      <c r="L217" s="47">
        <v>35</v>
      </c>
      <c r="M217" s="37">
        <f t="shared" si="15"/>
        <v>0</v>
      </c>
      <c r="N217" s="37"/>
    </row>
    <row r="218" spans="1:14" ht="27.75" customHeight="1">
      <c r="A218" s="23" t="s">
        <v>107</v>
      </c>
      <c r="B218" s="23" t="s">
        <v>194</v>
      </c>
      <c r="C218" s="26">
        <v>4.3</v>
      </c>
      <c r="D218" s="23">
        <v>3.5</v>
      </c>
      <c r="E218" s="24" t="s">
        <v>109</v>
      </c>
      <c r="F218" s="42">
        <f t="shared" si="14"/>
        <v>430</v>
      </c>
      <c r="G218" s="42">
        <v>150.5</v>
      </c>
      <c r="H218" s="23" t="s">
        <v>51</v>
      </c>
      <c r="I218" s="20" t="s">
        <v>24</v>
      </c>
      <c r="J218" s="32">
        <v>1</v>
      </c>
      <c r="K218" s="38"/>
      <c r="L218" s="47">
        <v>150.5</v>
      </c>
      <c r="M218" s="37">
        <f t="shared" si="15"/>
        <v>0</v>
      </c>
      <c r="N218" s="37"/>
    </row>
    <row r="219" spans="1:14" ht="27.75" customHeight="1">
      <c r="A219" s="23" t="s">
        <v>107</v>
      </c>
      <c r="B219" s="23" t="s">
        <v>195</v>
      </c>
      <c r="C219" s="26">
        <v>7.2</v>
      </c>
      <c r="D219" s="23">
        <v>3.5</v>
      </c>
      <c r="E219" s="24" t="s">
        <v>109</v>
      </c>
      <c r="F219" s="42">
        <f t="shared" si="14"/>
        <v>720</v>
      </c>
      <c r="G219" s="42">
        <v>252</v>
      </c>
      <c r="H219" s="23" t="s">
        <v>51</v>
      </c>
      <c r="I219" s="20" t="s">
        <v>24</v>
      </c>
      <c r="J219" s="32">
        <v>1</v>
      </c>
      <c r="K219" s="38"/>
      <c r="L219" s="47">
        <v>252</v>
      </c>
      <c r="M219" s="37">
        <f t="shared" si="15"/>
        <v>0</v>
      </c>
      <c r="N219" s="37"/>
    </row>
    <row r="220" spans="1:14" ht="27.75" customHeight="1">
      <c r="A220" s="23" t="s">
        <v>107</v>
      </c>
      <c r="B220" s="23" t="s">
        <v>196</v>
      </c>
      <c r="C220" s="26">
        <v>3.8</v>
      </c>
      <c r="D220" s="23">
        <v>3.5</v>
      </c>
      <c r="E220" s="24" t="s">
        <v>109</v>
      </c>
      <c r="F220" s="42">
        <f t="shared" si="14"/>
        <v>380</v>
      </c>
      <c r="G220" s="42">
        <v>133</v>
      </c>
      <c r="H220" s="23" t="s">
        <v>51</v>
      </c>
      <c r="I220" s="20" t="s">
        <v>24</v>
      </c>
      <c r="J220" s="32">
        <v>1</v>
      </c>
      <c r="K220" s="38"/>
      <c r="L220" s="47">
        <v>133</v>
      </c>
      <c r="M220" s="37">
        <f t="shared" si="15"/>
        <v>0</v>
      </c>
      <c r="N220" s="37"/>
    </row>
    <row r="221" spans="1:14" ht="27.75" customHeight="1">
      <c r="A221" s="130" t="s">
        <v>107</v>
      </c>
      <c r="B221" s="130" t="s">
        <v>197</v>
      </c>
      <c r="C221" s="129">
        <v>5.8</v>
      </c>
      <c r="D221" s="23">
        <v>4.5</v>
      </c>
      <c r="E221" s="24" t="s">
        <v>109</v>
      </c>
      <c r="F221" s="124">
        <f t="shared" si="14"/>
        <v>580</v>
      </c>
      <c r="G221" s="42">
        <v>50.6</v>
      </c>
      <c r="H221" s="23" t="s">
        <v>51</v>
      </c>
      <c r="I221" s="20" t="s">
        <v>24</v>
      </c>
      <c r="J221" s="122">
        <v>1</v>
      </c>
      <c r="K221" s="38"/>
      <c r="L221" s="47">
        <v>50.6</v>
      </c>
      <c r="M221" s="37">
        <f aca="true" t="shared" si="16" ref="M221:M247">G221-L221</f>
        <v>0</v>
      </c>
      <c r="N221" s="37"/>
    </row>
    <row r="222" spans="1:14" ht="27.75" customHeight="1">
      <c r="A222" s="131"/>
      <c r="B222" s="130"/>
      <c r="C222" s="129"/>
      <c r="D222" s="23">
        <v>3.5</v>
      </c>
      <c r="E222" s="24" t="s">
        <v>109</v>
      </c>
      <c r="F222" s="124"/>
      <c r="G222" s="42">
        <v>164.5</v>
      </c>
      <c r="H222" s="23" t="s">
        <v>51</v>
      </c>
      <c r="I222" s="20" t="s">
        <v>24</v>
      </c>
      <c r="J222" s="122"/>
      <c r="K222" s="38"/>
      <c r="L222" s="47">
        <v>164.5</v>
      </c>
      <c r="M222" s="37">
        <f t="shared" si="16"/>
        <v>0</v>
      </c>
      <c r="N222" s="37"/>
    </row>
    <row r="223" spans="1:14" ht="27.75" customHeight="1">
      <c r="A223" s="23" t="s">
        <v>107</v>
      </c>
      <c r="B223" s="23" t="s">
        <v>198</v>
      </c>
      <c r="C223" s="26">
        <v>3.2</v>
      </c>
      <c r="D223" s="23">
        <v>3.5</v>
      </c>
      <c r="E223" s="24" t="s">
        <v>109</v>
      </c>
      <c r="F223" s="42">
        <f t="shared" si="14"/>
        <v>320</v>
      </c>
      <c r="G223" s="42">
        <v>112</v>
      </c>
      <c r="H223" s="23" t="s">
        <v>51</v>
      </c>
      <c r="I223" s="20" t="s">
        <v>24</v>
      </c>
      <c r="J223" s="32">
        <v>1</v>
      </c>
      <c r="K223" s="38"/>
      <c r="L223" s="47">
        <v>112</v>
      </c>
      <c r="M223" s="37">
        <f t="shared" si="16"/>
        <v>0</v>
      </c>
      <c r="N223" s="37"/>
    </row>
    <row r="224" spans="1:14" ht="27.75" customHeight="1">
      <c r="A224" s="23" t="s">
        <v>107</v>
      </c>
      <c r="B224" s="23" t="s">
        <v>199</v>
      </c>
      <c r="C224" s="26">
        <v>3.3</v>
      </c>
      <c r="D224" s="23">
        <v>3.5</v>
      </c>
      <c r="E224" s="24" t="s">
        <v>109</v>
      </c>
      <c r="F224" s="42">
        <f t="shared" si="14"/>
        <v>330</v>
      </c>
      <c r="G224" s="42">
        <v>115.5</v>
      </c>
      <c r="H224" s="23" t="s">
        <v>51</v>
      </c>
      <c r="I224" s="20" t="s">
        <v>24</v>
      </c>
      <c r="J224" s="32">
        <v>1</v>
      </c>
      <c r="K224" s="38"/>
      <c r="L224" s="47">
        <v>115.5</v>
      </c>
      <c r="M224" s="37">
        <f t="shared" si="16"/>
        <v>0</v>
      </c>
      <c r="N224" s="37"/>
    </row>
    <row r="225" spans="1:14" ht="27.75" customHeight="1">
      <c r="A225" s="23" t="s">
        <v>107</v>
      </c>
      <c r="B225" s="23" t="s">
        <v>200</v>
      </c>
      <c r="C225" s="26">
        <v>4.7</v>
      </c>
      <c r="D225" s="23">
        <v>3.5</v>
      </c>
      <c r="E225" s="24" t="s">
        <v>109</v>
      </c>
      <c r="F225" s="42">
        <f t="shared" si="14"/>
        <v>470</v>
      </c>
      <c r="G225" s="42">
        <v>164.5</v>
      </c>
      <c r="H225" s="23" t="s">
        <v>51</v>
      </c>
      <c r="I225" s="20" t="s">
        <v>24</v>
      </c>
      <c r="J225" s="32">
        <v>1</v>
      </c>
      <c r="K225" s="38"/>
      <c r="L225" s="47">
        <v>164.5</v>
      </c>
      <c r="M225" s="37">
        <f t="shared" si="16"/>
        <v>0</v>
      </c>
      <c r="N225" s="37"/>
    </row>
    <row r="226" spans="1:14" ht="27.75" customHeight="1">
      <c r="A226" s="23" t="s">
        <v>107</v>
      </c>
      <c r="B226" s="23" t="s">
        <v>38</v>
      </c>
      <c r="C226" s="26">
        <v>4</v>
      </c>
      <c r="D226" s="23">
        <v>4.5</v>
      </c>
      <c r="E226" s="24" t="s">
        <v>109</v>
      </c>
      <c r="F226" s="42">
        <f t="shared" si="14"/>
        <v>400</v>
      </c>
      <c r="G226" s="42">
        <v>184</v>
      </c>
      <c r="H226" s="23" t="s">
        <v>51</v>
      </c>
      <c r="I226" s="20" t="s">
        <v>24</v>
      </c>
      <c r="J226" s="32">
        <v>1</v>
      </c>
      <c r="K226" s="38"/>
      <c r="L226" s="47">
        <v>184</v>
      </c>
      <c r="M226" s="37">
        <f t="shared" si="16"/>
        <v>0</v>
      </c>
      <c r="N226" s="37"/>
    </row>
    <row r="227" spans="1:14" ht="27.75" customHeight="1">
      <c r="A227" s="23" t="s">
        <v>107</v>
      </c>
      <c r="B227" s="23" t="s">
        <v>201</v>
      </c>
      <c r="C227" s="26">
        <v>7.4</v>
      </c>
      <c r="D227" s="23">
        <v>4.5</v>
      </c>
      <c r="E227" s="24" t="s">
        <v>109</v>
      </c>
      <c r="F227" s="42">
        <f t="shared" si="14"/>
        <v>740</v>
      </c>
      <c r="G227" s="42">
        <v>340.4</v>
      </c>
      <c r="H227" s="23" t="s">
        <v>51</v>
      </c>
      <c r="I227" s="20" t="s">
        <v>24</v>
      </c>
      <c r="J227" s="32">
        <v>1</v>
      </c>
      <c r="K227" s="38"/>
      <c r="L227" s="47">
        <v>340.4</v>
      </c>
      <c r="M227" s="37">
        <f t="shared" si="16"/>
        <v>0</v>
      </c>
      <c r="N227" s="37"/>
    </row>
    <row r="228" spans="1:14" ht="27.75" customHeight="1">
      <c r="A228" s="23" t="s">
        <v>107</v>
      </c>
      <c r="B228" s="23" t="s">
        <v>202</v>
      </c>
      <c r="C228" s="26">
        <v>3.8</v>
      </c>
      <c r="D228" s="23">
        <v>3.5</v>
      </c>
      <c r="E228" s="24" t="s">
        <v>109</v>
      </c>
      <c r="F228" s="42">
        <f t="shared" si="14"/>
        <v>380</v>
      </c>
      <c r="G228" s="42">
        <v>133</v>
      </c>
      <c r="H228" s="23" t="s">
        <v>51</v>
      </c>
      <c r="I228" s="20" t="s">
        <v>24</v>
      </c>
      <c r="J228" s="32">
        <v>1</v>
      </c>
      <c r="K228" s="38"/>
      <c r="L228" s="47">
        <v>133</v>
      </c>
      <c r="M228" s="37">
        <f t="shared" si="16"/>
        <v>0</v>
      </c>
      <c r="N228" s="37"/>
    </row>
    <row r="229" spans="1:14" ht="27.75" customHeight="1">
      <c r="A229" s="23" t="s">
        <v>107</v>
      </c>
      <c r="B229" s="23" t="s">
        <v>68</v>
      </c>
      <c r="C229" s="26">
        <v>3.6</v>
      </c>
      <c r="D229" s="23">
        <v>3.5</v>
      </c>
      <c r="E229" s="24" t="s">
        <v>109</v>
      </c>
      <c r="F229" s="42">
        <f t="shared" si="14"/>
        <v>360</v>
      </c>
      <c r="G229" s="42">
        <v>126</v>
      </c>
      <c r="H229" s="23" t="s">
        <v>51</v>
      </c>
      <c r="I229" s="20" t="s">
        <v>24</v>
      </c>
      <c r="J229" s="32">
        <v>1</v>
      </c>
      <c r="K229" s="38"/>
      <c r="L229" s="47">
        <v>126</v>
      </c>
      <c r="M229" s="37">
        <f t="shared" si="16"/>
        <v>0</v>
      </c>
      <c r="N229" s="37"/>
    </row>
    <row r="230" spans="1:14" ht="27.75" customHeight="1">
      <c r="A230" s="23" t="s">
        <v>107</v>
      </c>
      <c r="B230" s="23" t="s">
        <v>171</v>
      </c>
      <c r="C230" s="26">
        <v>2.1</v>
      </c>
      <c r="D230" s="23">
        <v>3.5</v>
      </c>
      <c r="E230" s="24" t="s">
        <v>109</v>
      </c>
      <c r="F230" s="42">
        <f t="shared" si="14"/>
        <v>210</v>
      </c>
      <c r="G230" s="42">
        <v>73.5</v>
      </c>
      <c r="H230" s="23" t="s">
        <v>51</v>
      </c>
      <c r="I230" s="20" t="s">
        <v>24</v>
      </c>
      <c r="J230" s="32">
        <v>1</v>
      </c>
      <c r="K230" s="38"/>
      <c r="L230" s="47">
        <v>73.5</v>
      </c>
      <c r="M230" s="37">
        <f t="shared" si="16"/>
        <v>0</v>
      </c>
      <c r="N230" s="37"/>
    </row>
    <row r="231" spans="1:14" ht="27.75" customHeight="1">
      <c r="A231" s="23" t="s">
        <v>107</v>
      </c>
      <c r="B231" s="23" t="s">
        <v>70</v>
      </c>
      <c r="C231" s="26">
        <v>4</v>
      </c>
      <c r="D231" s="23">
        <v>3.5</v>
      </c>
      <c r="E231" s="24" t="s">
        <v>109</v>
      </c>
      <c r="F231" s="42">
        <f t="shared" si="14"/>
        <v>400</v>
      </c>
      <c r="G231" s="42">
        <v>140</v>
      </c>
      <c r="H231" s="23" t="s">
        <v>51</v>
      </c>
      <c r="I231" s="20" t="s">
        <v>24</v>
      </c>
      <c r="J231" s="32">
        <v>1</v>
      </c>
      <c r="K231" s="38"/>
      <c r="L231" s="47">
        <v>140</v>
      </c>
      <c r="M231" s="37">
        <f t="shared" si="16"/>
        <v>0</v>
      </c>
      <c r="N231" s="37"/>
    </row>
    <row r="232" spans="1:14" ht="27.75" customHeight="1">
      <c r="A232" s="23" t="s">
        <v>107</v>
      </c>
      <c r="B232" s="23" t="s">
        <v>203</v>
      </c>
      <c r="C232" s="26">
        <v>1.9</v>
      </c>
      <c r="D232" s="23">
        <v>3.5</v>
      </c>
      <c r="E232" s="24" t="s">
        <v>109</v>
      </c>
      <c r="F232" s="42">
        <f t="shared" si="14"/>
        <v>190</v>
      </c>
      <c r="G232" s="42">
        <v>66.5</v>
      </c>
      <c r="H232" s="23" t="s">
        <v>51</v>
      </c>
      <c r="I232" s="20" t="s">
        <v>24</v>
      </c>
      <c r="J232" s="32">
        <v>1</v>
      </c>
      <c r="K232" s="38"/>
      <c r="L232" s="47">
        <v>66.5</v>
      </c>
      <c r="M232" s="37">
        <f t="shared" si="16"/>
        <v>0</v>
      </c>
      <c r="N232" s="37"/>
    </row>
    <row r="233" spans="1:14" ht="27.75" customHeight="1">
      <c r="A233" s="23" t="s">
        <v>107</v>
      </c>
      <c r="B233" s="23" t="s">
        <v>204</v>
      </c>
      <c r="C233" s="26">
        <v>6.4</v>
      </c>
      <c r="D233" s="23">
        <v>4.5</v>
      </c>
      <c r="E233" s="24" t="s">
        <v>109</v>
      </c>
      <c r="F233" s="42">
        <f t="shared" si="14"/>
        <v>640</v>
      </c>
      <c r="G233" s="42">
        <v>294.4</v>
      </c>
      <c r="H233" s="23" t="s">
        <v>51</v>
      </c>
      <c r="I233" s="20" t="s">
        <v>24</v>
      </c>
      <c r="J233" s="32">
        <v>1</v>
      </c>
      <c r="K233" s="38"/>
      <c r="L233" s="47">
        <v>294.4</v>
      </c>
      <c r="M233" s="37">
        <f t="shared" si="16"/>
        <v>0</v>
      </c>
      <c r="N233" s="37"/>
    </row>
    <row r="234" spans="1:14" ht="27.75" customHeight="1">
      <c r="A234" s="23" t="s">
        <v>107</v>
      </c>
      <c r="B234" s="23" t="s">
        <v>205</v>
      </c>
      <c r="C234" s="26">
        <v>0.3</v>
      </c>
      <c r="D234" s="23">
        <v>4.5</v>
      </c>
      <c r="E234" s="24" t="s">
        <v>109</v>
      </c>
      <c r="F234" s="42">
        <f t="shared" si="14"/>
        <v>30</v>
      </c>
      <c r="G234" s="42">
        <v>13.8</v>
      </c>
      <c r="H234" s="23" t="s">
        <v>51</v>
      </c>
      <c r="I234" s="20" t="s">
        <v>24</v>
      </c>
      <c r="J234" s="32">
        <v>1</v>
      </c>
      <c r="K234" s="38"/>
      <c r="L234" s="47">
        <v>13.8</v>
      </c>
      <c r="M234" s="37">
        <f t="shared" si="16"/>
        <v>0</v>
      </c>
      <c r="N234" s="37"/>
    </row>
    <row r="235" spans="1:14" ht="27.75" customHeight="1">
      <c r="A235" s="23" t="s">
        <v>107</v>
      </c>
      <c r="B235" s="23" t="s">
        <v>206</v>
      </c>
      <c r="C235" s="26">
        <v>1.2</v>
      </c>
      <c r="D235" s="23">
        <v>3.5</v>
      </c>
      <c r="E235" s="24" t="s">
        <v>109</v>
      </c>
      <c r="F235" s="42">
        <f t="shared" si="14"/>
        <v>120</v>
      </c>
      <c r="G235" s="42">
        <v>78</v>
      </c>
      <c r="H235" s="23" t="s">
        <v>51</v>
      </c>
      <c r="I235" s="20" t="s">
        <v>24</v>
      </c>
      <c r="J235" s="32">
        <v>1</v>
      </c>
      <c r="K235" s="38"/>
      <c r="L235" s="47">
        <v>78</v>
      </c>
      <c r="M235" s="37">
        <f t="shared" si="16"/>
        <v>0</v>
      </c>
      <c r="N235" s="37"/>
    </row>
    <row r="236" spans="1:14" ht="27.75" customHeight="1">
      <c r="A236" s="23" t="s">
        <v>107</v>
      </c>
      <c r="B236" s="23" t="s">
        <v>207</v>
      </c>
      <c r="C236" s="26">
        <v>2.8</v>
      </c>
      <c r="D236" s="23">
        <v>4.5</v>
      </c>
      <c r="E236" s="24" t="s">
        <v>109</v>
      </c>
      <c r="F236" s="42">
        <f t="shared" si="14"/>
        <v>280</v>
      </c>
      <c r="G236" s="42">
        <v>128.8</v>
      </c>
      <c r="H236" s="23" t="s">
        <v>51</v>
      </c>
      <c r="I236" s="20" t="s">
        <v>24</v>
      </c>
      <c r="J236" s="32">
        <v>1</v>
      </c>
      <c r="K236" s="38"/>
      <c r="L236" s="47">
        <v>128.8</v>
      </c>
      <c r="M236" s="37">
        <f t="shared" si="16"/>
        <v>0</v>
      </c>
      <c r="N236" s="37"/>
    </row>
    <row r="237" spans="1:14" ht="27.75" customHeight="1">
      <c r="A237" s="23" t="s">
        <v>107</v>
      </c>
      <c r="B237" s="23" t="s">
        <v>208</v>
      </c>
      <c r="C237" s="26">
        <v>2.2</v>
      </c>
      <c r="D237" s="23">
        <v>4.5</v>
      </c>
      <c r="E237" s="24" t="s">
        <v>109</v>
      </c>
      <c r="F237" s="42">
        <f t="shared" si="14"/>
        <v>220.00000000000003</v>
      </c>
      <c r="G237" s="42">
        <v>101.2</v>
      </c>
      <c r="H237" s="23" t="s">
        <v>51</v>
      </c>
      <c r="I237" s="20" t="s">
        <v>24</v>
      </c>
      <c r="J237" s="32">
        <v>1</v>
      </c>
      <c r="K237" s="38"/>
      <c r="L237" s="47">
        <v>101.2</v>
      </c>
      <c r="M237" s="37">
        <f t="shared" si="16"/>
        <v>0</v>
      </c>
      <c r="N237" s="37"/>
    </row>
    <row r="238" spans="1:14" ht="27.75" customHeight="1">
      <c r="A238" s="23" t="s">
        <v>107</v>
      </c>
      <c r="B238" s="23" t="s">
        <v>209</v>
      </c>
      <c r="C238" s="26">
        <v>2</v>
      </c>
      <c r="D238" s="23">
        <v>3.5</v>
      </c>
      <c r="E238" s="24" t="s">
        <v>109</v>
      </c>
      <c r="F238" s="42">
        <f t="shared" si="14"/>
        <v>200</v>
      </c>
      <c r="G238" s="42">
        <v>70</v>
      </c>
      <c r="H238" s="23" t="s">
        <v>51</v>
      </c>
      <c r="I238" s="20" t="s">
        <v>24</v>
      </c>
      <c r="J238" s="32">
        <v>1</v>
      </c>
      <c r="K238" s="38"/>
      <c r="L238" s="47">
        <v>70</v>
      </c>
      <c r="M238" s="37">
        <f t="shared" si="16"/>
        <v>0</v>
      </c>
      <c r="N238" s="37"/>
    </row>
    <row r="239" spans="1:14" ht="27.75" customHeight="1">
      <c r="A239" s="23" t="s">
        <v>107</v>
      </c>
      <c r="B239" s="23" t="s">
        <v>210</v>
      </c>
      <c r="C239" s="26">
        <v>7</v>
      </c>
      <c r="D239" s="23">
        <v>3.5</v>
      </c>
      <c r="E239" s="24" t="s">
        <v>109</v>
      </c>
      <c r="F239" s="42">
        <f t="shared" si="14"/>
        <v>700</v>
      </c>
      <c r="G239" s="42">
        <v>245</v>
      </c>
      <c r="H239" s="23" t="s">
        <v>51</v>
      </c>
      <c r="I239" s="20" t="s">
        <v>24</v>
      </c>
      <c r="J239" s="32">
        <v>1</v>
      </c>
      <c r="K239" s="38"/>
      <c r="L239" s="47">
        <v>245</v>
      </c>
      <c r="M239" s="37">
        <f t="shared" si="16"/>
        <v>0</v>
      </c>
      <c r="N239" s="37"/>
    </row>
    <row r="240" spans="1:14" ht="27.75" customHeight="1">
      <c r="A240" s="23" t="s">
        <v>107</v>
      </c>
      <c r="B240" s="23" t="s">
        <v>211</v>
      </c>
      <c r="C240" s="26">
        <v>5</v>
      </c>
      <c r="D240" s="23">
        <v>3.5</v>
      </c>
      <c r="E240" s="24" t="s">
        <v>23</v>
      </c>
      <c r="F240" s="42">
        <f t="shared" si="14"/>
        <v>500</v>
      </c>
      <c r="G240" s="42">
        <v>175</v>
      </c>
      <c r="H240" s="23" t="s">
        <v>51</v>
      </c>
      <c r="I240" s="20" t="s">
        <v>24</v>
      </c>
      <c r="J240" s="32">
        <v>1</v>
      </c>
      <c r="K240" s="38"/>
      <c r="L240" s="47">
        <v>175</v>
      </c>
      <c r="M240" s="37">
        <f t="shared" si="16"/>
        <v>0</v>
      </c>
      <c r="N240" s="37"/>
    </row>
    <row r="241" spans="1:14" ht="27.75" customHeight="1">
      <c r="A241" s="23" t="s">
        <v>107</v>
      </c>
      <c r="B241" s="23" t="s">
        <v>212</v>
      </c>
      <c r="C241" s="26">
        <v>1.1</v>
      </c>
      <c r="D241" s="23">
        <v>3.5</v>
      </c>
      <c r="E241" s="24" t="s">
        <v>23</v>
      </c>
      <c r="F241" s="42">
        <f t="shared" si="14"/>
        <v>110.00000000000001</v>
      </c>
      <c r="G241" s="42">
        <v>38.5</v>
      </c>
      <c r="H241" s="23" t="s">
        <v>51</v>
      </c>
      <c r="I241" s="20" t="s">
        <v>24</v>
      </c>
      <c r="J241" s="32">
        <v>1</v>
      </c>
      <c r="K241" s="38"/>
      <c r="L241" s="47">
        <v>38.5</v>
      </c>
      <c r="M241" s="37">
        <f t="shared" si="16"/>
        <v>0</v>
      </c>
      <c r="N241" s="37"/>
    </row>
    <row r="242" spans="1:14" ht="27.75" customHeight="1">
      <c r="A242" s="23" t="s">
        <v>107</v>
      </c>
      <c r="B242" s="23" t="s">
        <v>213</v>
      </c>
      <c r="C242" s="26">
        <v>5.7</v>
      </c>
      <c r="D242" s="23">
        <v>4.5</v>
      </c>
      <c r="E242" s="24" t="s">
        <v>23</v>
      </c>
      <c r="F242" s="42">
        <f t="shared" si="14"/>
        <v>570</v>
      </c>
      <c r="G242" s="42">
        <v>262.2</v>
      </c>
      <c r="H242" s="23" t="s">
        <v>51</v>
      </c>
      <c r="I242" s="20" t="s">
        <v>24</v>
      </c>
      <c r="J242" s="32">
        <v>1</v>
      </c>
      <c r="K242" s="38"/>
      <c r="L242" s="47">
        <v>262.2</v>
      </c>
      <c r="M242" s="37">
        <f t="shared" si="16"/>
        <v>0</v>
      </c>
      <c r="N242" s="37"/>
    </row>
    <row r="243" spans="1:14" ht="27.75" customHeight="1">
      <c r="A243" s="23" t="s">
        <v>107</v>
      </c>
      <c r="B243" s="23" t="s">
        <v>214</v>
      </c>
      <c r="C243" s="26">
        <v>1.8</v>
      </c>
      <c r="D243" s="23">
        <v>3.5</v>
      </c>
      <c r="E243" s="24" t="s">
        <v>23</v>
      </c>
      <c r="F243" s="42">
        <f t="shared" si="14"/>
        <v>180</v>
      </c>
      <c r="G243" s="42">
        <v>63</v>
      </c>
      <c r="H243" s="23" t="s">
        <v>51</v>
      </c>
      <c r="I243" s="20" t="s">
        <v>24</v>
      </c>
      <c r="J243" s="32">
        <v>1</v>
      </c>
      <c r="K243" s="38"/>
      <c r="L243" s="47">
        <v>63</v>
      </c>
      <c r="M243" s="37">
        <f t="shared" si="16"/>
        <v>0</v>
      </c>
      <c r="N243" s="37"/>
    </row>
    <row r="244" spans="1:14" ht="27.75" customHeight="1">
      <c r="A244" s="23" t="s">
        <v>107</v>
      </c>
      <c r="B244" s="23" t="s">
        <v>215</v>
      </c>
      <c r="C244" s="26">
        <v>2.5</v>
      </c>
      <c r="D244" s="23">
        <v>3.5</v>
      </c>
      <c r="E244" s="24" t="s">
        <v>23</v>
      </c>
      <c r="F244" s="42">
        <f t="shared" si="14"/>
        <v>250</v>
      </c>
      <c r="G244" s="42">
        <v>66</v>
      </c>
      <c r="H244" s="23" t="s">
        <v>51</v>
      </c>
      <c r="I244" s="20" t="s">
        <v>24</v>
      </c>
      <c r="J244" s="32">
        <v>1</v>
      </c>
      <c r="K244" s="38"/>
      <c r="L244" s="47">
        <v>66</v>
      </c>
      <c r="M244" s="37">
        <f t="shared" si="16"/>
        <v>0</v>
      </c>
      <c r="N244" s="37"/>
    </row>
    <row r="245" spans="1:14" ht="27.75" customHeight="1">
      <c r="A245" s="23" t="s">
        <v>107</v>
      </c>
      <c r="B245" s="23" t="s">
        <v>216</v>
      </c>
      <c r="C245" s="26">
        <v>2.2</v>
      </c>
      <c r="D245" s="23">
        <v>3.5</v>
      </c>
      <c r="E245" s="24" t="s">
        <v>23</v>
      </c>
      <c r="F245" s="42">
        <f t="shared" si="14"/>
        <v>220.00000000000003</v>
      </c>
      <c r="G245" s="42">
        <v>77</v>
      </c>
      <c r="H245" s="23" t="s">
        <v>51</v>
      </c>
      <c r="I245" s="20" t="s">
        <v>24</v>
      </c>
      <c r="J245" s="32">
        <v>1</v>
      </c>
      <c r="K245" s="38"/>
      <c r="L245" s="47">
        <v>77</v>
      </c>
      <c r="M245" s="37">
        <f t="shared" si="16"/>
        <v>0</v>
      </c>
      <c r="N245" s="37"/>
    </row>
    <row r="246" spans="1:14" ht="27.75" customHeight="1">
      <c r="A246" s="23" t="s">
        <v>107</v>
      </c>
      <c r="B246" s="23" t="s">
        <v>217</v>
      </c>
      <c r="C246" s="26">
        <v>4</v>
      </c>
      <c r="D246" s="23">
        <v>3.5</v>
      </c>
      <c r="E246" s="24" t="s">
        <v>23</v>
      </c>
      <c r="F246" s="42">
        <f t="shared" si="14"/>
        <v>400</v>
      </c>
      <c r="G246" s="42">
        <v>140</v>
      </c>
      <c r="H246" s="23" t="s">
        <v>51</v>
      </c>
      <c r="I246" s="20" t="s">
        <v>24</v>
      </c>
      <c r="J246" s="32">
        <v>1</v>
      </c>
      <c r="K246" s="38"/>
      <c r="L246" s="47">
        <v>140</v>
      </c>
      <c r="M246" s="37">
        <f t="shared" si="16"/>
        <v>0</v>
      </c>
      <c r="N246" s="37"/>
    </row>
    <row r="247" spans="1:14" ht="27.75" customHeight="1">
      <c r="A247" s="23" t="s">
        <v>107</v>
      </c>
      <c r="B247" s="23" t="s">
        <v>218</v>
      </c>
      <c r="C247" s="26">
        <v>2.3</v>
      </c>
      <c r="D247" s="23">
        <v>3.5</v>
      </c>
      <c r="E247" s="24" t="s">
        <v>23</v>
      </c>
      <c r="F247" s="42">
        <f t="shared" si="14"/>
        <v>229.99999999999997</v>
      </c>
      <c r="G247" s="42">
        <v>12.8</v>
      </c>
      <c r="H247" s="23" t="s">
        <v>51</v>
      </c>
      <c r="I247" s="20" t="s">
        <v>24</v>
      </c>
      <c r="J247" s="32">
        <v>1</v>
      </c>
      <c r="K247" s="38"/>
      <c r="L247" s="47">
        <v>12.8</v>
      </c>
      <c r="M247" s="37">
        <f t="shared" si="16"/>
        <v>0</v>
      </c>
      <c r="N247" s="37"/>
    </row>
    <row r="248" spans="1:14" s="2" customFormat="1" ht="27.75" customHeight="1">
      <c r="A248" s="16" t="s">
        <v>219</v>
      </c>
      <c r="B248" s="20"/>
      <c r="C248" s="20"/>
      <c r="D248" s="20"/>
      <c r="E248" s="20"/>
      <c r="F248" s="20">
        <f aca="true" t="shared" si="17" ref="F248:K248">F249+F460</f>
        <v>12771.900000000001</v>
      </c>
      <c r="G248" s="20">
        <f t="shared" si="17"/>
        <v>12603.900000000001</v>
      </c>
      <c r="H248" s="20" t="s">
        <v>17</v>
      </c>
      <c r="I248" s="20" t="s">
        <v>17</v>
      </c>
      <c r="J248" s="32">
        <f t="shared" si="17"/>
        <v>274</v>
      </c>
      <c r="K248" s="32">
        <f t="shared" si="17"/>
        <v>6175</v>
      </c>
      <c r="L248" s="33"/>
      <c r="M248" s="33"/>
      <c r="N248" s="33"/>
    </row>
    <row r="249" spans="1:14" s="4" customFormat="1" ht="27.75" customHeight="1">
      <c r="A249" s="20" t="s">
        <v>220</v>
      </c>
      <c r="B249" s="16"/>
      <c r="C249" s="16"/>
      <c r="D249" s="16"/>
      <c r="E249" s="16"/>
      <c r="F249" s="16">
        <f>F250+F420+F422</f>
        <v>6120.304300000002</v>
      </c>
      <c r="G249" s="16">
        <f>G250+G420+G422</f>
        <v>5952.304300000002</v>
      </c>
      <c r="H249" s="16" t="s">
        <v>17</v>
      </c>
      <c r="I249" s="16" t="s">
        <v>17</v>
      </c>
      <c r="J249" s="30">
        <f>J250+J420+J422</f>
        <v>140</v>
      </c>
      <c r="K249" s="30">
        <f>K250+K420+K422</f>
        <v>0</v>
      </c>
      <c r="L249" s="49"/>
      <c r="M249" s="49"/>
      <c r="N249" s="49"/>
    </row>
    <row r="250" spans="1:14" s="4" customFormat="1" ht="61.5" customHeight="1">
      <c r="A250" s="20" t="s">
        <v>221</v>
      </c>
      <c r="B250" s="16"/>
      <c r="C250" s="16" t="s">
        <v>222</v>
      </c>
      <c r="D250" s="16"/>
      <c r="E250" s="16"/>
      <c r="F250" s="16">
        <f aca="true" t="shared" si="18" ref="F250:N250">SUM(F251:F418)</f>
        <v>2653.470000000001</v>
      </c>
      <c r="G250" s="16">
        <f t="shared" si="18"/>
        <v>2653.470000000001</v>
      </c>
      <c r="H250" s="16" t="s">
        <v>223</v>
      </c>
      <c r="I250" s="16" t="s">
        <v>223</v>
      </c>
      <c r="J250" s="30">
        <f t="shared" si="18"/>
        <v>109</v>
      </c>
      <c r="K250" s="30">
        <f t="shared" si="18"/>
        <v>0</v>
      </c>
      <c r="L250" s="30">
        <f t="shared" si="18"/>
        <v>310</v>
      </c>
      <c r="M250" s="30">
        <f t="shared" si="18"/>
        <v>12</v>
      </c>
      <c r="N250" s="30">
        <f t="shared" si="18"/>
        <v>13</v>
      </c>
    </row>
    <row r="251" spans="1:14" s="4" customFormat="1" ht="42" customHeight="1">
      <c r="A251" s="20" t="s">
        <v>224</v>
      </c>
      <c r="B251" s="20" t="s">
        <v>166</v>
      </c>
      <c r="C251" s="20" t="s">
        <v>225</v>
      </c>
      <c r="D251" s="20" t="s">
        <v>226</v>
      </c>
      <c r="E251" s="24" t="s">
        <v>23</v>
      </c>
      <c r="F251" s="48">
        <v>5.87</v>
      </c>
      <c r="G251" s="48">
        <v>5.87</v>
      </c>
      <c r="H251" s="20" t="s">
        <v>227</v>
      </c>
      <c r="I251" s="50" t="s">
        <v>228</v>
      </c>
      <c r="J251" s="32">
        <v>1</v>
      </c>
      <c r="K251" s="32"/>
      <c r="L251" s="49">
        <v>1</v>
      </c>
      <c r="M251" s="49"/>
      <c r="N251" s="49"/>
    </row>
    <row r="252" spans="1:14" s="4" customFormat="1" ht="42" customHeight="1">
      <c r="A252" s="20" t="s">
        <v>224</v>
      </c>
      <c r="B252" s="20" t="s">
        <v>229</v>
      </c>
      <c r="C252" s="20" t="s">
        <v>225</v>
      </c>
      <c r="D252" s="20" t="s">
        <v>226</v>
      </c>
      <c r="E252" s="24" t="s">
        <v>23</v>
      </c>
      <c r="F252" s="48">
        <v>9.01</v>
      </c>
      <c r="G252" s="48">
        <v>9.01</v>
      </c>
      <c r="H252" s="20" t="s">
        <v>227</v>
      </c>
      <c r="I252" s="50" t="s">
        <v>228</v>
      </c>
      <c r="J252" s="32">
        <v>1</v>
      </c>
      <c r="K252" s="32"/>
      <c r="L252" s="49">
        <v>1</v>
      </c>
      <c r="M252" s="49"/>
      <c r="N252" s="49"/>
    </row>
    <row r="253" spans="1:14" s="4" customFormat="1" ht="42" customHeight="1">
      <c r="A253" s="20" t="s">
        <v>224</v>
      </c>
      <c r="B253" s="20" t="s">
        <v>230</v>
      </c>
      <c r="C253" s="20" t="s">
        <v>225</v>
      </c>
      <c r="D253" s="20" t="s">
        <v>226</v>
      </c>
      <c r="E253" s="24" t="s">
        <v>23</v>
      </c>
      <c r="F253" s="48">
        <v>11.64</v>
      </c>
      <c r="G253" s="48">
        <v>11.64</v>
      </c>
      <c r="H253" s="20" t="s">
        <v>227</v>
      </c>
      <c r="I253" s="50" t="s">
        <v>228</v>
      </c>
      <c r="J253" s="32"/>
      <c r="K253" s="32"/>
      <c r="L253" s="49">
        <v>1</v>
      </c>
      <c r="M253" s="49"/>
      <c r="N253" s="49"/>
    </row>
    <row r="254" spans="1:14" s="4" customFormat="1" ht="42" customHeight="1">
      <c r="A254" s="20" t="s">
        <v>224</v>
      </c>
      <c r="B254" s="20" t="s">
        <v>163</v>
      </c>
      <c r="C254" s="20" t="s">
        <v>225</v>
      </c>
      <c r="D254" s="20" t="s">
        <v>226</v>
      </c>
      <c r="E254" s="24" t="s">
        <v>23</v>
      </c>
      <c r="F254" s="48">
        <v>18.47</v>
      </c>
      <c r="G254" s="48">
        <v>18.47</v>
      </c>
      <c r="H254" s="20" t="s">
        <v>227</v>
      </c>
      <c r="I254" s="50" t="s">
        <v>228</v>
      </c>
      <c r="J254" s="32"/>
      <c r="K254" s="32"/>
      <c r="L254" s="49">
        <v>1</v>
      </c>
      <c r="M254" s="49"/>
      <c r="N254" s="49"/>
    </row>
    <row r="255" spans="1:14" s="4" customFormat="1" ht="42" customHeight="1">
      <c r="A255" s="20" t="s">
        <v>224</v>
      </c>
      <c r="B255" s="20" t="s">
        <v>78</v>
      </c>
      <c r="C255" s="20" t="s">
        <v>225</v>
      </c>
      <c r="D255" s="20" t="s">
        <v>226</v>
      </c>
      <c r="E255" s="24" t="s">
        <v>23</v>
      </c>
      <c r="F255" s="48">
        <v>17.12</v>
      </c>
      <c r="G255" s="48">
        <v>17.12</v>
      </c>
      <c r="H255" s="20" t="s">
        <v>227</v>
      </c>
      <c r="I255" s="50" t="s">
        <v>228</v>
      </c>
      <c r="J255" s="32"/>
      <c r="K255" s="32"/>
      <c r="L255" s="49">
        <v>1</v>
      </c>
      <c r="M255" s="49"/>
      <c r="N255" s="49"/>
    </row>
    <row r="256" spans="1:14" s="4" customFormat="1" ht="46.5" customHeight="1">
      <c r="A256" s="20" t="s">
        <v>224</v>
      </c>
      <c r="B256" s="20" t="s">
        <v>231</v>
      </c>
      <c r="C256" s="20" t="s">
        <v>225</v>
      </c>
      <c r="D256" s="20" t="s">
        <v>226</v>
      </c>
      <c r="E256" s="24" t="s">
        <v>23</v>
      </c>
      <c r="F256" s="48">
        <v>19.79</v>
      </c>
      <c r="G256" s="48">
        <v>19.79</v>
      </c>
      <c r="H256" s="20" t="s">
        <v>227</v>
      </c>
      <c r="I256" s="50" t="s">
        <v>228</v>
      </c>
      <c r="J256" s="32"/>
      <c r="K256" s="32"/>
      <c r="L256" s="49">
        <v>1</v>
      </c>
      <c r="M256" s="49"/>
      <c r="N256" s="49"/>
    </row>
    <row r="257" spans="1:14" s="4" customFormat="1" ht="27.75" customHeight="1">
      <c r="A257" s="20" t="s">
        <v>224</v>
      </c>
      <c r="B257" s="20" t="s">
        <v>199</v>
      </c>
      <c r="C257" s="20" t="s">
        <v>232</v>
      </c>
      <c r="D257" s="20" t="s">
        <v>226</v>
      </c>
      <c r="E257" s="24" t="s">
        <v>23</v>
      </c>
      <c r="F257" s="48">
        <v>14.68</v>
      </c>
      <c r="G257" s="48">
        <v>14.68</v>
      </c>
      <c r="H257" s="20" t="s">
        <v>227</v>
      </c>
      <c r="I257" s="50" t="s">
        <v>228</v>
      </c>
      <c r="J257" s="32">
        <v>1</v>
      </c>
      <c r="K257" s="32"/>
      <c r="L257" s="49">
        <v>2</v>
      </c>
      <c r="M257" s="49"/>
      <c r="N257" s="49"/>
    </row>
    <row r="258" spans="1:14" s="4" customFormat="1" ht="27.75" customHeight="1">
      <c r="A258" s="20" t="s">
        <v>224</v>
      </c>
      <c r="B258" s="20" t="s">
        <v>233</v>
      </c>
      <c r="C258" s="20" t="s">
        <v>225</v>
      </c>
      <c r="D258" s="20" t="s">
        <v>226</v>
      </c>
      <c r="E258" s="24" t="s">
        <v>23</v>
      </c>
      <c r="F258" s="48">
        <v>13.8</v>
      </c>
      <c r="G258" s="48">
        <v>13.8</v>
      </c>
      <c r="H258" s="20" t="s">
        <v>227</v>
      </c>
      <c r="I258" s="50" t="s">
        <v>228</v>
      </c>
      <c r="J258" s="32">
        <v>1</v>
      </c>
      <c r="K258" s="32"/>
      <c r="L258" s="49">
        <v>1</v>
      </c>
      <c r="M258" s="49"/>
      <c r="N258" s="49"/>
    </row>
    <row r="259" spans="1:14" s="4" customFormat="1" ht="27.75" customHeight="1">
      <c r="A259" s="20" t="s">
        <v>224</v>
      </c>
      <c r="B259" s="20" t="s">
        <v>234</v>
      </c>
      <c r="C259" s="20" t="s">
        <v>235</v>
      </c>
      <c r="D259" s="20" t="s">
        <v>226</v>
      </c>
      <c r="E259" s="24" t="s">
        <v>23</v>
      </c>
      <c r="F259" s="48">
        <v>43.86</v>
      </c>
      <c r="G259" s="48">
        <v>43.86</v>
      </c>
      <c r="H259" s="20" t="s">
        <v>227</v>
      </c>
      <c r="I259" s="50" t="s">
        <v>228</v>
      </c>
      <c r="J259" s="32">
        <v>1</v>
      </c>
      <c r="K259" s="32"/>
      <c r="L259" s="49">
        <v>3</v>
      </c>
      <c r="M259" s="49"/>
      <c r="N259" s="49"/>
    </row>
    <row r="260" spans="1:14" s="4" customFormat="1" ht="27.75" customHeight="1">
      <c r="A260" s="20" t="s">
        <v>224</v>
      </c>
      <c r="B260" s="20" t="s">
        <v>236</v>
      </c>
      <c r="C260" s="20" t="s">
        <v>235</v>
      </c>
      <c r="D260" s="20" t="s">
        <v>226</v>
      </c>
      <c r="E260" s="24" t="s">
        <v>23</v>
      </c>
      <c r="F260" s="48">
        <v>30</v>
      </c>
      <c r="G260" s="48">
        <v>30</v>
      </c>
      <c r="H260" s="20" t="s">
        <v>227</v>
      </c>
      <c r="I260" s="50" t="s">
        <v>228</v>
      </c>
      <c r="J260" s="32">
        <v>1</v>
      </c>
      <c r="K260" s="32"/>
      <c r="L260" s="49">
        <v>3</v>
      </c>
      <c r="M260" s="49"/>
      <c r="N260" s="49"/>
    </row>
    <row r="261" spans="1:14" s="4" customFormat="1" ht="27.75" customHeight="1">
      <c r="A261" s="20" t="s">
        <v>224</v>
      </c>
      <c r="B261" s="20" t="s">
        <v>237</v>
      </c>
      <c r="C261" s="20" t="s">
        <v>225</v>
      </c>
      <c r="D261" s="20" t="s">
        <v>226</v>
      </c>
      <c r="E261" s="24" t="s">
        <v>23</v>
      </c>
      <c r="F261" s="48">
        <v>15</v>
      </c>
      <c r="G261" s="48">
        <v>15</v>
      </c>
      <c r="H261" s="20" t="s">
        <v>227</v>
      </c>
      <c r="I261" s="50" t="s">
        <v>228</v>
      </c>
      <c r="J261" s="32">
        <v>1</v>
      </c>
      <c r="K261" s="32"/>
      <c r="L261" s="49">
        <v>1</v>
      </c>
      <c r="M261" s="49"/>
      <c r="N261" s="49"/>
    </row>
    <row r="262" spans="1:14" s="4" customFormat="1" ht="27.75" customHeight="1">
      <c r="A262" s="20" t="s">
        <v>224</v>
      </c>
      <c r="B262" s="20" t="s">
        <v>238</v>
      </c>
      <c r="C262" s="20" t="s">
        <v>235</v>
      </c>
      <c r="D262" s="20" t="s">
        <v>226</v>
      </c>
      <c r="E262" s="24" t="s">
        <v>23</v>
      </c>
      <c r="F262" s="48">
        <v>19.52</v>
      </c>
      <c r="G262" s="48">
        <v>19.52</v>
      </c>
      <c r="H262" s="20" t="s">
        <v>227</v>
      </c>
      <c r="I262" s="50" t="s">
        <v>228</v>
      </c>
      <c r="J262" s="32">
        <v>1</v>
      </c>
      <c r="K262" s="32"/>
      <c r="L262" s="49">
        <v>3</v>
      </c>
      <c r="M262" s="49"/>
      <c r="N262" s="49"/>
    </row>
    <row r="263" spans="1:14" s="4" customFormat="1" ht="27.75" customHeight="1">
      <c r="A263" s="20" t="s">
        <v>224</v>
      </c>
      <c r="B263" s="20" t="s">
        <v>112</v>
      </c>
      <c r="C263" s="20" t="s">
        <v>232</v>
      </c>
      <c r="D263" s="20" t="s">
        <v>226</v>
      </c>
      <c r="E263" s="24" t="s">
        <v>23</v>
      </c>
      <c r="F263" s="48">
        <v>26</v>
      </c>
      <c r="G263" s="48">
        <v>26</v>
      </c>
      <c r="H263" s="20" t="s">
        <v>227</v>
      </c>
      <c r="I263" s="50" t="s">
        <v>228</v>
      </c>
      <c r="J263" s="32">
        <v>1</v>
      </c>
      <c r="K263" s="32"/>
      <c r="L263" s="49">
        <v>2</v>
      </c>
      <c r="M263" s="49"/>
      <c r="N263" s="49"/>
    </row>
    <row r="264" spans="1:14" s="4" customFormat="1" ht="27.75" customHeight="1">
      <c r="A264" s="20" t="s">
        <v>224</v>
      </c>
      <c r="B264" s="20" t="s">
        <v>56</v>
      </c>
      <c r="C264" s="20" t="s">
        <v>225</v>
      </c>
      <c r="D264" s="20" t="s">
        <v>226</v>
      </c>
      <c r="E264" s="24" t="s">
        <v>23</v>
      </c>
      <c r="F264" s="48">
        <v>7.9</v>
      </c>
      <c r="G264" s="48">
        <v>7.9</v>
      </c>
      <c r="H264" s="20" t="s">
        <v>227</v>
      </c>
      <c r="I264" s="50" t="s">
        <v>228</v>
      </c>
      <c r="J264" s="32">
        <v>1</v>
      </c>
      <c r="K264" s="32"/>
      <c r="L264" s="49">
        <v>1</v>
      </c>
      <c r="M264" s="49"/>
      <c r="N264" s="49"/>
    </row>
    <row r="265" spans="1:14" s="4" customFormat="1" ht="27.75" customHeight="1">
      <c r="A265" s="20" t="s">
        <v>224</v>
      </c>
      <c r="B265" s="20" t="s">
        <v>210</v>
      </c>
      <c r="C265" s="20" t="s">
        <v>225</v>
      </c>
      <c r="D265" s="20" t="s">
        <v>226</v>
      </c>
      <c r="E265" s="24" t="s">
        <v>23</v>
      </c>
      <c r="F265" s="48">
        <v>6.28</v>
      </c>
      <c r="G265" s="48">
        <v>6.28</v>
      </c>
      <c r="H265" s="20" t="s">
        <v>227</v>
      </c>
      <c r="I265" s="50" t="s">
        <v>228</v>
      </c>
      <c r="J265" s="32">
        <v>1</v>
      </c>
      <c r="K265" s="32"/>
      <c r="L265" s="49">
        <v>1</v>
      </c>
      <c r="M265" s="49"/>
      <c r="N265" s="49"/>
    </row>
    <row r="266" spans="1:14" s="4" customFormat="1" ht="27.75" customHeight="1">
      <c r="A266" s="20" t="s">
        <v>224</v>
      </c>
      <c r="B266" s="20" t="s">
        <v>118</v>
      </c>
      <c r="C266" s="20" t="s">
        <v>239</v>
      </c>
      <c r="D266" s="20" t="s">
        <v>226</v>
      </c>
      <c r="E266" s="24" t="s">
        <v>23</v>
      </c>
      <c r="F266" s="48">
        <v>109.06</v>
      </c>
      <c r="G266" s="48">
        <v>109.06</v>
      </c>
      <c r="H266" s="20" t="s">
        <v>227</v>
      </c>
      <c r="I266" s="50" t="s">
        <v>228</v>
      </c>
      <c r="J266" s="32">
        <v>1</v>
      </c>
      <c r="K266" s="32"/>
      <c r="L266" s="49">
        <v>7</v>
      </c>
      <c r="M266" s="49"/>
      <c r="N266" s="49"/>
    </row>
    <row r="267" spans="1:14" s="4" customFormat="1" ht="27.75" customHeight="1">
      <c r="A267" s="20" t="s">
        <v>224</v>
      </c>
      <c r="B267" s="20" t="s">
        <v>117</v>
      </c>
      <c r="C267" s="51" t="s">
        <v>240</v>
      </c>
      <c r="D267" s="20" t="s">
        <v>226</v>
      </c>
      <c r="E267" s="24" t="s">
        <v>23</v>
      </c>
      <c r="F267" s="48">
        <v>106.11</v>
      </c>
      <c r="G267" s="48">
        <v>106.11</v>
      </c>
      <c r="H267" s="20" t="s">
        <v>227</v>
      </c>
      <c r="I267" s="50" t="s">
        <v>228</v>
      </c>
      <c r="J267" s="32">
        <v>1</v>
      </c>
      <c r="K267" s="32"/>
      <c r="L267" s="49">
        <v>3</v>
      </c>
      <c r="M267" s="49"/>
      <c r="N267" s="49"/>
    </row>
    <row r="268" spans="1:14" s="4" customFormat="1" ht="27.75" customHeight="1">
      <c r="A268" s="20" t="s">
        <v>224</v>
      </c>
      <c r="B268" s="20" t="s">
        <v>241</v>
      </c>
      <c r="C268" s="20" t="s">
        <v>232</v>
      </c>
      <c r="D268" s="20" t="s">
        <v>226</v>
      </c>
      <c r="E268" s="24" t="s">
        <v>23</v>
      </c>
      <c r="F268" s="48">
        <v>33.3</v>
      </c>
      <c r="G268" s="48">
        <v>33.3</v>
      </c>
      <c r="H268" s="20" t="s">
        <v>227</v>
      </c>
      <c r="I268" s="50" t="s">
        <v>228</v>
      </c>
      <c r="J268" s="32">
        <v>1</v>
      </c>
      <c r="K268" s="32"/>
      <c r="L268" s="49">
        <v>2</v>
      </c>
      <c r="M268" s="49"/>
      <c r="N268" s="49"/>
    </row>
    <row r="269" spans="1:14" s="4" customFormat="1" ht="27.75" customHeight="1">
      <c r="A269" s="20" t="s">
        <v>224</v>
      </c>
      <c r="B269" s="20" t="s">
        <v>242</v>
      </c>
      <c r="C269" s="20" t="s">
        <v>225</v>
      </c>
      <c r="D269" s="20" t="s">
        <v>226</v>
      </c>
      <c r="E269" s="24" t="s">
        <v>23</v>
      </c>
      <c r="F269" s="48">
        <v>7.12</v>
      </c>
      <c r="G269" s="48">
        <v>7.12</v>
      </c>
      <c r="H269" s="20" t="s">
        <v>227</v>
      </c>
      <c r="I269" s="50" t="s">
        <v>228</v>
      </c>
      <c r="J269" s="32"/>
      <c r="K269" s="32"/>
      <c r="L269" s="49">
        <v>1</v>
      </c>
      <c r="M269" s="49"/>
      <c r="N269" s="49"/>
    </row>
    <row r="270" spans="1:14" s="4" customFormat="1" ht="27.75" customHeight="1">
      <c r="A270" s="20" t="s">
        <v>224</v>
      </c>
      <c r="B270" s="20" t="s">
        <v>243</v>
      </c>
      <c r="C270" s="20" t="s">
        <v>225</v>
      </c>
      <c r="D270" s="20" t="s">
        <v>226</v>
      </c>
      <c r="E270" s="24" t="s">
        <v>23</v>
      </c>
      <c r="F270" s="48">
        <v>8.47</v>
      </c>
      <c r="G270" s="48">
        <v>8.47</v>
      </c>
      <c r="H270" s="20" t="s">
        <v>227</v>
      </c>
      <c r="I270" s="50" t="s">
        <v>228</v>
      </c>
      <c r="J270" s="32">
        <v>1</v>
      </c>
      <c r="K270" s="32"/>
      <c r="L270" s="49">
        <v>1</v>
      </c>
      <c r="M270" s="49"/>
      <c r="N270" s="49"/>
    </row>
    <row r="271" spans="1:14" s="4" customFormat="1" ht="27.75" customHeight="1">
      <c r="A271" s="20" t="s">
        <v>224</v>
      </c>
      <c r="B271" s="20" t="s">
        <v>244</v>
      </c>
      <c r="C271" s="20" t="s">
        <v>225</v>
      </c>
      <c r="D271" s="20" t="s">
        <v>226</v>
      </c>
      <c r="E271" s="24" t="s">
        <v>23</v>
      </c>
      <c r="F271" s="48">
        <v>6.13</v>
      </c>
      <c r="G271" s="48">
        <v>6.13</v>
      </c>
      <c r="H271" s="20" t="s">
        <v>227</v>
      </c>
      <c r="I271" s="50" t="s">
        <v>228</v>
      </c>
      <c r="J271" s="32">
        <v>1</v>
      </c>
      <c r="K271" s="32"/>
      <c r="L271" s="49">
        <v>1</v>
      </c>
      <c r="M271" s="49"/>
      <c r="N271" s="49"/>
    </row>
    <row r="272" spans="1:14" s="4" customFormat="1" ht="27.75" customHeight="1">
      <c r="A272" s="20" t="s">
        <v>224</v>
      </c>
      <c r="B272" s="20" t="s">
        <v>245</v>
      </c>
      <c r="C272" s="20" t="s">
        <v>225</v>
      </c>
      <c r="D272" s="20" t="s">
        <v>226</v>
      </c>
      <c r="E272" s="24" t="s">
        <v>23</v>
      </c>
      <c r="F272" s="48">
        <v>8.28</v>
      </c>
      <c r="G272" s="48">
        <v>8.28</v>
      </c>
      <c r="H272" s="20" t="s">
        <v>227</v>
      </c>
      <c r="I272" s="50" t="s">
        <v>228</v>
      </c>
      <c r="J272" s="32">
        <v>1</v>
      </c>
      <c r="K272" s="32"/>
      <c r="L272" s="49">
        <v>1</v>
      </c>
      <c r="M272" s="49"/>
      <c r="N272" s="49"/>
    </row>
    <row r="273" spans="1:14" s="4" customFormat="1" ht="27.75" customHeight="1">
      <c r="A273" s="20" t="s">
        <v>224</v>
      </c>
      <c r="B273" s="20" t="s">
        <v>246</v>
      </c>
      <c r="C273" s="20" t="s">
        <v>225</v>
      </c>
      <c r="D273" s="20" t="s">
        <v>226</v>
      </c>
      <c r="E273" s="24" t="s">
        <v>23</v>
      </c>
      <c r="F273" s="48">
        <v>7</v>
      </c>
      <c r="G273" s="48">
        <v>7</v>
      </c>
      <c r="H273" s="20" t="s">
        <v>227</v>
      </c>
      <c r="I273" s="50" t="s">
        <v>228</v>
      </c>
      <c r="J273" s="32">
        <v>1</v>
      </c>
      <c r="K273" s="32"/>
      <c r="L273" s="49">
        <v>1</v>
      </c>
      <c r="M273" s="49"/>
      <c r="N273" s="49"/>
    </row>
    <row r="274" spans="1:14" s="4" customFormat="1" ht="27.75" customHeight="1">
      <c r="A274" s="20" t="s">
        <v>224</v>
      </c>
      <c r="B274" s="20" t="s">
        <v>247</v>
      </c>
      <c r="C274" s="20" t="s">
        <v>225</v>
      </c>
      <c r="D274" s="20" t="s">
        <v>226</v>
      </c>
      <c r="E274" s="24" t="s">
        <v>23</v>
      </c>
      <c r="F274" s="48">
        <v>5.7</v>
      </c>
      <c r="G274" s="48">
        <v>5.7</v>
      </c>
      <c r="H274" s="20" t="s">
        <v>227</v>
      </c>
      <c r="I274" s="50" t="s">
        <v>228</v>
      </c>
      <c r="J274" s="32">
        <v>1</v>
      </c>
      <c r="K274" s="32"/>
      <c r="L274" s="49">
        <v>1</v>
      </c>
      <c r="M274" s="49"/>
      <c r="N274" s="49"/>
    </row>
    <row r="275" spans="1:14" s="4" customFormat="1" ht="27.75" customHeight="1">
      <c r="A275" s="20" t="s">
        <v>224</v>
      </c>
      <c r="B275" s="20" t="s">
        <v>134</v>
      </c>
      <c r="C275" s="20" t="s">
        <v>225</v>
      </c>
      <c r="D275" s="20" t="s">
        <v>226</v>
      </c>
      <c r="E275" s="24" t="s">
        <v>23</v>
      </c>
      <c r="F275" s="48">
        <v>4.89</v>
      </c>
      <c r="G275" s="48">
        <v>4.89</v>
      </c>
      <c r="H275" s="20" t="s">
        <v>227</v>
      </c>
      <c r="I275" s="50" t="s">
        <v>228</v>
      </c>
      <c r="J275" s="32">
        <v>1</v>
      </c>
      <c r="K275" s="32"/>
      <c r="L275" s="49">
        <v>1</v>
      </c>
      <c r="M275" s="49"/>
      <c r="N275" s="49"/>
    </row>
    <row r="276" spans="1:14" s="4" customFormat="1" ht="27.75" customHeight="1">
      <c r="A276" s="20" t="s">
        <v>224</v>
      </c>
      <c r="B276" s="20" t="s">
        <v>133</v>
      </c>
      <c r="C276" s="20" t="s">
        <v>225</v>
      </c>
      <c r="D276" s="20" t="s">
        <v>226</v>
      </c>
      <c r="E276" s="24" t="s">
        <v>23</v>
      </c>
      <c r="F276" s="48">
        <v>11.41</v>
      </c>
      <c r="G276" s="48">
        <v>11.41</v>
      </c>
      <c r="H276" s="20" t="s">
        <v>227</v>
      </c>
      <c r="I276" s="50" t="s">
        <v>228</v>
      </c>
      <c r="J276" s="32">
        <v>1</v>
      </c>
      <c r="K276" s="32"/>
      <c r="L276" s="49">
        <v>1</v>
      </c>
      <c r="M276" s="49"/>
      <c r="N276" s="49"/>
    </row>
    <row r="277" spans="1:14" s="4" customFormat="1" ht="27.75" customHeight="1">
      <c r="A277" s="20" t="s">
        <v>224</v>
      </c>
      <c r="B277" s="20" t="s">
        <v>248</v>
      </c>
      <c r="C277" s="20" t="s">
        <v>225</v>
      </c>
      <c r="D277" s="20" t="s">
        <v>226</v>
      </c>
      <c r="E277" s="24" t="s">
        <v>23</v>
      </c>
      <c r="F277" s="48">
        <v>5.49</v>
      </c>
      <c r="G277" s="48">
        <v>5.49</v>
      </c>
      <c r="H277" s="20" t="s">
        <v>227</v>
      </c>
      <c r="I277" s="50" t="s">
        <v>228</v>
      </c>
      <c r="J277" s="32">
        <v>1</v>
      </c>
      <c r="K277" s="32"/>
      <c r="L277" s="49">
        <v>1</v>
      </c>
      <c r="M277" s="49"/>
      <c r="N277" s="49"/>
    </row>
    <row r="278" spans="1:14" s="4" customFormat="1" ht="27.75" customHeight="1">
      <c r="A278" s="20" t="s">
        <v>224</v>
      </c>
      <c r="B278" s="20" t="s">
        <v>249</v>
      </c>
      <c r="C278" s="20" t="s">
        <v>225</v>
      </c>
      <c r="D278" s="20" t="s">
        <v>226</v>
      </c>
      <c r="E278" s="24" t="s">
        <v>23</v>
      </c>
      <c r="F278" s="48">
        <v>5.33</v>
      </c>
      <c r="G278" s="48">
        <v>5.33</v>
      </c>
      <c r="H278" s="20" t="s">
        <v>227</v>
      </c>
      <c r="I278" s="50" t="s">
        <v>228</v>
      </c>
      <c r="J278" s="32">
        <v>1</v>
      </c>
      <c r="K278" s="32"/>
      <c r="L278" s="49">
        <v>1</v>
      </c>
      <c r="M278" s="49"/>
      <c r="N278" s="49"/>
    </row>
    <row r="279" spans="1:14" s="4" customFormat="1" ht="27.75" customHeight="1">
      <c r="A279" s="20" t="s">
        <v>224</v>
      </c>
      <c r="B279" s="20" t="s">
        <v>212</v>
      </c>
      <c r="C279" s="20" t="s">
        <v>232</v>
      </c>
      <c r="D279" s="20" t="s">
        <v>226</v>
      </c>
      <c r="E279" s="24" t="s">
        <v>23</v>
      </c>
      <c r="F279" s="48">
        <v>26.43</v>
      </c>
      <c r="G279" s="48">
        <v>26.43</v>
      </c>
      <c r="H279" s="20" t="s">
        <v>227</v>
      </c>
      <c r="I279" s="50" t="s">
        <v>228</v>
      </c>
      <c r="J279" s="32">
        <v>1</v>
      </c>
      <c r="K279" s="32"/>
      <c r="L279" s="49">
        <v>2</v>
      </c>
      <c r="M279" s="49"/>
      <c r="N279" s="49"/>
    </row>
    <row r="280" spans="1:14" s="4" customFormat="1" ht="27.75" customHeight="1">
      <c r="A280" s="20" t="s">
        <v>224</v>
      </c>
      <c r="B280" s="20" t="s">
        <v>250</v>
      </c>
      <c r="C280" s="20" t="s">
        <v>225</v>
      </c>
      <c r="D280" s="20" t="s">
        <v>226</v>
      </c>
      <c r="E280" s="24" t="s">
        <v>23</v>
      </c>
      <c r="F280" s="48">
        <v>7.09</v>
      </c>
      <c r="G280" s="48">
        <v>7.09</v>
      </c>
      <c r="H280" s="20" t="s">
        <v>227</v>
      </c>
      <c r="I280" s="50" t="s">
        <v>228</v>
      </c>
      <c r="J280" s="32">
        <v>1</v>
      </c>
      <c r="K280" s="32"/>
      <c r="L280" s="49">
        <v>1</v>
      </c>
      <c r="M280" s="49"/>
      <c r="N280" s="49"/>
    </row>
    <row r="281" spans="1:14" s="4" customFormat="1" ht="27.75" customHeight="1">
      <c r="A281" s="20" t="s">
        <v>224</v>
      </c>
      <c r="B281" s="20" t="s">
        <v>251</v>
      </c>
      <c r="C281" s="20" t="s">
        <v>225</v>
      </c>
      <c r="D281" s="20" t="s">
        <v>226</v>
      </c>
      <c r="E281" s="24" t="s">
        <v>23</v>
      </c>
      <c r="F281" s="48">
        <v>6.76</v>
      </c>
      <c r="G281" s="48">
        <v>6.76</v>
      </c>
      <c r="H281" s="20" t="s">
        <v>227</v>
      </c>
      <c r="I281" s="50" t="s">
        <v>228</v>
      </c>
      <c r="J281" s="32">
        <v>1</v>
      </c>
      <c r="K281" s="32"/>
      <c r="L281" s="49">
        <v>1</v>
      </c>
      <c r="M281" s="49"/>
      <c r="N281" s="49"/>
    </row>
    <row r="282" spans="1:14" s="4" customFormat="1" ht="27.75" customHeight="1">
      <c r="A282" s="20" t="s">
        <v>224</v>
      </c>
      <c r="B282" s="20" t="s">
        <v>82</v>
      </c>
      <c r="C282" s="20" t="s">
        <v>225</v>
      </c>
      <c r="D282" s="20" t="s">
        <v>226</v>
      </c>
      <c r="E282" s="24" t="s">
        <v>23</v>
      </c>
      <c r="F282" s="48">
        <v>13.94</v>
      </c>
      <c r="G282" s="48">
        <v>13.94</v>
      </c>
      <c r="H282" s="20" t="s">
        <v>227</v>
      </c>
      <c r="I282" s="50" t="s">
        <v>228</v>
      </c>
      <c r="J282" s="32"/>
      <c r="K282" s="32"/>
      <c r="L282" s="49">
        <v>1</v>
      </c>
      <c r="M282" s="49"/>
      <c r="N282" s="49"/>
    </row>
    <row r="283" spans="1:14" s="4" customFormat="1" ht="27.75" customHeight="1">
      <c r="A283" s="20" t="s">
        <v>224</v>
      </c>
      <c r="B283" s="20" t="s">
        <v>252</v>
      </c>
      <c r="C283" s="20" t="s">
        <v>232</v>
      </c>
      <c r="D283" s="20" t="s">
        <v>226</v>
      </c>
      <c r="E283" s="24" t="s">
        <v>23</v>
      </c>
      <c r="F283" s="48">
        <v>39.01</v>
      </c>
      <c r="G283" s="48">
        <v>39.01</v>
      </c>
      <c r="H283" s="20" t="s">
        <v>227</v>
      </c>
      <c r="I283" s="50" t="s">
        <v>228</v>
      </c>
      <c r="J283" s="32"/>
      <c r="K283" s="32"/>
      <c r="L283" s="49">
        <v>2</v>
      </c>
      <c r="M283" s="49"/>
      <c r="N283" s="49"/>
    </row>
    <row r="284" spans="1:14" s="4" customFormat="1" ht="27.75" customHeight="1">
      <c r="A284" s="20" t="s">
        <v>224</v>
      </c>
      <c r="B284" s="20" t="s">
        <v>165</v>
      </c>
      <c r="C284" s="20" t="s">
        <v>225</v>
      </c>
      <c r="D284" s="20" t="s">
        <v>226</v>
      </c>
      <c r="E284" s="24" t="s">
        <v>23</v>
      </c>
      <c r="F284" s="48">
        <v>17.63</v>
      </c>
      <c r="G284" s="48">
        <v>17.63</v>
      </c>
      <c r="H284" s="20" t="s">
        <v>227</v>
      </c>
      <c r="I284" s="50" t="s">
        <v>228</v>
      </c>
      <c r="J284" s="32">
        <v>1</v>
      </c>
      <c r="K284" s="32"/>
      <c r="L284" s="49">
        <v>1</v>
      </c>
      <c r="M284" s="49"/>
      <c r="N284" s="49"/>
    </row>
    <row r="285" spans="1:14" s="4" customFormat="1" ht="27.75" customHeight="1">
      <c r="A285" s="20" t="s">
        <v>224</v>
      </c>
      <c r="B285" s="20" t="s">
        <v>253</v>
      </c>
      <c r="C285" s="20" t="s">
        <v>225</v>
      </c>
      <c r="D285" s="20" t="s">
        <v>226</v>
      </c>
      <c r="E285" s="24" t="s">
        <v>23</v>
      </c>
      <c r="F285" s="48">
        <v>12.99</v>
      </c>
      <c r="G285" s="48">
        <v>12.99</v>
      </c>
      <c r="H285" s="20" t="s">
        <v>227</v>
      </c>
      <c r="I285" s="50" t="s">
        <v>228</v>
      </c>
      <c r="J285" s="32">
        <v>1</v>
      </c>
      <c r="K285" s="32"/>
      <c r="L285" s="49">
        <v>1</v>
      </c>
      <c r="M285" s="49"/>
      <c r="N285" s="49"/>
    </row>
    <row r="286" spans="1:14" s="4" customFormat="1" ht="27.75" customHeight="1">
      <c r="A286" s="20" t="s">
        <v>224</v>
      </c>
      <c r="B286" s="20" t="s">
        <v>177</v>
      </c>
      <c r="C286" s="20" t="s">
        <v>225</v>
      </c>
      <c r="D286" s="20" t="s">
        <v>226</v>
      </c>
      <c r="E286" s="24" t="s">
        <v>23</v>
      </c>
      <c r="F286" s="48">
        <v>11.65</v>
      </c>
      <c r="G286" s="48">
        <v>11.65</v>
      </c>
      <c r="H286" s="20" t="s">
        <v>227</v>
      </c>
      <c r="I286" s="50" t="s">
        <v>228</v>
      </c>
      <c r="J286" s="32">
        <v>1</v>
      </c>
      <c r="K286" s="32"/>
      <c r="L286" s="49">
        <v>1</v>
      </c>
      <c r="M286" s="49"/>
      <c r="N286" s="49"/>
    </row>
    <row r="287" spans="1:14" s="4" customFormat="1" ht="27.75" customHeight="1">
      <c r="A287" s="20" t="s">
        <v>224</v>
      </c>
      <c r="B287" s="20" t="s">
        <v>84</v>
      </c>
      <c r="C287" s="20" t="s">
        <v>232</v>
      </c>
      <c r="D287" s="20" t="s">
        <v>226</v>
      </c>
      <c r="E287" s="24" t="s">
        <v>23</v>
      </c>
      <c r="F287" s="48">
        <v>13.63</v>
      </c>
      <c r="G287" s="48">
        <v>13.63</v>
      </c>
      <c r="H287" s="20" t="s">
        <v>227</v>
      </c>
      <c r="I287" s="50" t="s">
        <v>228</v>
      </c>
      <c r="J287" s="32">
        <v>1</v>
      </c>
      <c r="K287" s="32"/>
      <c r="L287" s="49">
        <v>2</v>
      </c>
      <c r="M287" s="49"/>
      <c r="N287" s="49"/>
    </row>
    <row r="288" spans="1:14" s="4" customFormat="1" ht="27.75" customHeight="1">
      <c r="A288" s="20" t="s">
        <v>224</v>
      </c>
      <c r="B288" s="20" t="s">
        <v>38</v>
      </c>
      <c r="C288" s="20" t="s">
        <v>235</v>
      </c>
      <c r="D288" s="20" t="s">
        <v>226</v>
      </c>
      <c r="E288" s="24" t="s">
        <v>23</v>
      </c>
      <c r="F288" s="48">
        <v>17.45</v>
      </c>
      <c r="G288" s="48">
        <v>17.45</v>
      </c>
      <c r="H288" s="20" t="s">
        <v>227</v>
      </c>
      <c r="I288" s="50" t="s">
        <v>228</v>
      </c>
      <c r="J288" s="32">
        <v>1</v>
      </c>
      <c r="K288" s="32"/>
      <c r="L288" s="49">
        <v>3</v>
      </c>
      <c r="M288" s="49"/>
      <c r="N288" s="49"/>
    </row>
    <row r="289" spans="1:14" s="4" customFormat="1" ht="27.75" customHeight="1">
      <c r="A289" s="20" t="s">
        <v>224</v>
      </c>
      <c r="B289" s="20" t="s">
        <v>143</v>
      </c>
      <c r="C289" s="20" t="s">
        <v>225</v>
      </c>
      <c r="D289" s="20" t="s">
        <v>226</v>
      </c>
      <c r="E289" s="24" t="s">
        <v>23</v>
      </c>
      <c r="F289" s="48">
        <v>10.28</v>
      </c>
      <c r="G289" s="48">
        <v>10.28</v>
      </c>
      <c r="H289" s="20" t="s">
        <v>227</v>
      </c>
      <c r="I289" s="50" t="s">
        <v>228</v>
      </c>
      <c r="J289" s="32">
        <v>1</v>
      </c>
      <c r="K289" s="32"/>
      <c r="L289" s="49">
        <v>1</v>
      </c>
      <c r="M289" s="49"/>
      <c r="N289" s="49"/>
    </row>
    <row r="290" spans="1:14" s="4" customFormat="1" ht="27.75" customHeight="1">
      <c r="A290" s="20" t="s">
        <v>224</v>
      </c>
      <c r="B290" s="20" t="s">
        <v>254</v>
      </c>
      <c r="C290" s="20" t="s">
        <v>225</v>
      </c>
      <c r="D290" s="20" t="s">
        <v>226</v>
      </c>
      <c r="E290" s="24" t="s">
        <v>23</v>
      </c>
      <c r="F290" s="48">
        <v>9.06</v>
      </c>
      <c r="G290" s="48">
        <v>9.06</v>
      </c>
      <c r="H290" s="20" t="s">
        <v>227</v>
      </c>
      <c r="I290" s="50" t="s">
        <v>228</v>
      </c>
      <c r="J290" s="32"/>
      <c r="K290" s="32"/>
      <c r="L290" s="49">
        <v>1</v>
      </c>
      <c r="M290" s="49"/>
      <c r="N290" s="49"/>
    </row>
    <row r="291" spans="1:14" s="4" customFormat="1" ht="27.75" customHeight="1">
      <c r="A291" s="20" t="s">
        <v>224</v>
      </c>
      <c r="B291" s="20" t="s">
        <v>255</v>
      </c>
      <c r="C291" s="20" t="s">
        <v>225</v>
      </c>
      <c r="D291" s="20" t="s">
        <v>226</v>
      </c>
      <c r="E291" s="24" t="s">
        <v>23</v>
      </c>
      <c r="F291" s="48">
        <v>11.9</v>
      </c>
      <c r="G291" s="48">
        <v>11.9</v>
      </c>
      <c r="H291" s="20" t="s">
        <v>227</v>
      </c>
      <c r="I291" s="50" t="s">
        <v>228</v>
      </c>
      <c r="J291" s="32">
        <v>1</v>
      </c>
      <c r="K291" s="32"/>
      <c r="L291" s="49">
        <v>1</v>
      </c>
      <c r="M291" s="49"/>
      <c r="N291" s="49"/>
    </row>
    <row r="292" spans="1:14" s="4" customFormat="1" ht="27.75" customHeight="1">
      <c r="A292" s="20" t="s">
        <v>224</v>
      </c>
      <c r="B292" s="20" t="s">
        <v>256</v>
      </c>
      <c r="C292" s="20" t="s">
        <v>225</v>
      </c>
      <c r="D292" s="20" t="s">
        <v>226</v>
      </c>
      <c r="E292" s="24" t="s">
        <v>23</v>
      </c>
      <c r="F292" s="48">
        <v>14.26</v>
      </c>
      <c r="G292" s="48">
        <v>14.26</v>
      </c>
      <c r="H292" s="20" t="s">
        <v>227</v>
      </c>
      <c r="I292" s="50" t="s">
        <v>228</v>
      </c>
      <c r="J292" s="32">
        <v>1</v>
      </c>
      <c r="K292" s="32"/>
      <c r="L292" s="49">
        <v>1</v>
      </c>
      <c r="M292" s="49"/>
      <c r="N292" s="49"/>
    </row>
    <row r="293" spans="1:14" s="4" customFormat="1" ht="27.75" customHeight="1">
      <c r="A293" s="20" t="s">
        <v>224</v>
      </c>
      <c r="B293" s="20" t="s">
        <v>141</v>
      </c>
      <c r="C293" s="20" t="s">
        <v>225</v>
      </c>
      <c r="D293" s="20" t="s">
        <v>226</v>
      </c>
      <c r="E293" s="24" t="s">
        <v>23</v>
      </c>
      <c r="F293" s="48">
        <v>7.08</v>
      </c>
      <c r="G293" s="48">
        <v>7.08</v>
      </c>
      <c r="H293" s="20" t="s">
        <v>227</v>
      </c>
      <c r="I293" s="50" t="s">
        <v>228</v>
      </c>
      <c r="J293" s="32">
        <v>1</v>
      </c>
      <c r="K293" s="32"/>
      <c r="L293" s="49">
        <v>1</v>
      </c>
      <c r="M293" s="49"/>
      <c r="N293" s="49"/>
    </row>
    <row r="294" spans="1:14" s="4" customFormat="1" ht="27.75" customHeight="1">
      <c r="A294" s="20" t="s">
        <v>224</v>
      </c>
      <c r="B294" s="20" t="s">
        <v>213</v>
      </c>
      <c r="C294" s="20" t="s">
        <v>232</v>
      </c>
      <c r="D294" s="20" t="s">
        <v>226</v>
      </c>
      <c r="E294" s="24" t="s">
        <v>23</v>
      </c>
      <c r="F294" s="48">
        <v>37.68</v>
      </c>
      <c r="G294" s="48">
        <v>37.68</v>
      </c>
      <c r="H294" s="20" t="s">
        <v>227</v>
      </c>
      <c r="I294" s="50" t="s">
        <v>228</v>
      </c>
      <c r="J294" s="32">
        <v>1</v>
      </c>
      <c r="K294" s="32"/>
      <c r="L294" s="49">
        <v>2</v>
      </c>
      <c r="M294" s="49"/>
      <c r="N294" s="49"/>
    </row>
    <row r="295" spans="1:14" s="4" customFormat="1" ht="27.75" customHeight="1">
      <c r="A295" s="20" t="s">
        <v>224</v>
      </c>
      <c r="B295" s="20" t="s">
        <v>34</v>
      </c>
      <c r="C295" s="20" t="s">
        <v>232</v>
      </c>
      <c r="D295" s="20" t="s">
        <v>226</v>
      </c>
      <c r="E295" s="24" t="s">
        <v>23</v>
      </c>
      <c r="F295" s="48">
        <v>27.07</v>
      </c>
      <c r="G295" s="48">
        <v>27.07</v>
      </c>
      <c r="H295" s="20" t="s">
        <v>227</v>
      </c>
      <c r="I295" s="50" t="s">
        <v>228</v>
      </c>
      <c r="J295" s="32">
        <v>1</v>
      </c>
      <c r="K295" s="32"/>
      <c r="L295" s="49">
        <v>2</v>
      </c>
      <c r="M295" s="49"/>
      <c r="N295" s="49"/>
    </row>
    <row r="296" spans="1:14" s="4" customFormat="1" ht="27.75" customHeight="1">
      <c r="A296" s="20" t="s">
        <v>224</v>
      </c>
      <c r="B296" s="20" t="s">
        <v>136</v>
      </c>
      <c r="C296" s="20" t="s">
        <v>225</v>
      </c>
      <c r="D296" s="20" t="s">
        <v>226</v>
      </c>
      <c r="E296" s="24" t="s">
        <v>23</v>
      </c>
      <c r="F296" s="48">
        <v>11.43</v>
      </c>
      <c r="G296" s="48">
        <v>11.43</v>
      </c>
      <c r="H296" s="20" t="s">
        <v>227</v>
      </c>
      <c r="I296" s="50" t="s">
        <v>228</v>
      </c>
      <c r="J296" s="32"/>
      <c r="K296" s="32"/>
      <c r="L296" s="49">
        <v>1</v>
      </c>
      <c r="M296" s="49"/>
      <c r="N296" s="49"/>
    </row>
    <row r="297" spans="1:14" s="4" customFormat="1" ht="27.75" customHeight="1">
      <c r="A297" s="20" t="s">
        <v>224</v>
      </c>
      <c r="B297" s="20" t="s">
        <v>42</v>
      </c>
      <c r="C297" s="20" t="s">
        <v>225</v>
      </c>
      <c r="D297" s="20" t="s">
        <v>226</v>
      </c>
      <c r="E297" s="24" t="s">
        <v>23</v>
      </c>
      <c r="F297" s="48">
        <v>9.75</v>
      </c>
      <c r="G297" s="48">
        <v>9.75</v>
      </c>
      <c r="H297" s="20" t="s">
        <v>227</v>
      </c>
      <c r="I297" s="50" t="s">
        <v>228</v>
      </c>
      <c r="J297" s="32">
        <v>1</v>
      </c>
      <c r="K297" s="32"/>
      <c r="L297" s="49">
        <v>1</v>
      </c>
      <c r="M297" s="49"/>
      <c r="N297" s="49"/>
    </row>
    <row r="298" spans="1:14" s="4" customFormat="1" ht="27.75" customHeight="1">
      <c r="A298" s="20" t="s">
        <v>224</v>
      </c>
      <c r="B298" s="20" t="s">
        <v>257</v>
      </c>
      <c r="C298" s="20" t="s">
        <v>225</v>
      </c>
      <c r="D298" s="20" t="s">
        <v>226</v>
      </c>
      <c r="E298" s="24" t="s">
        <v>23</v>
      </c>
      <c r="F298" s="48">
        <v>21.05</v>
      </c>
      <c r="G298" s="48">
        <v>21.05</v>
      </c>
      <c r="H298" s="20" t="s">
        <v>227</v>
      </c>
      <c r="I298" s="50" t="s">
        <v>228</v>
      </c>
      <c r="J298" s="32"/>
      <c r="K298" s="32"/>
      <c r="L298" s="49">
        <v>1</v>
      </c>
      <c r="M298" s="49"/>
      <c r="N298" s="49"/>
    </row>
    <row r="299" spans="1:14" s="4" customFormat="1" ht="27.75" customHeight="1">
      <c r="A299" s="20" t="s">
        <v>224</v>
      </c>
      <c r="B299" s="20" t="s">
        <v>40</v>
      </c>
      <c r="C299" s="20" t="s">
        <v>225</v>
      </c>
      <c r="D299" s="20" t="s">
        <v>226</v>
      </c>
      <c r="E299" s="24" t="s">
        <v>23</v>
      </c>
      <c r="F299" s="48">
        <v>5.29</v>
      </c>
      <c r="G299" s="48">
        <v>5.29</v>
      </c>
      <c r="H299" s="20" t="s">
        <v>227</v>
      </c>
      <c r="I299" s="50" t="s">
        <v>228</v>
      </c>
      <c r="J299" s="32">
        <v>1</v>
      </c>
      <c r="K299" s="32"/>
      <c r="L299" s="49">
        <v>1</v>
      </c>
      <c r="M299" s="49"/>
      <c r="N299" s="49"/>
    </row>
    <row r="300" spans="1:14" s="4" customFormat="1" ht="27.75" customHeight="1">
      <c r="A300" s="20" t="s">
        <v>224</v>
      </c>
      <c r="B300" s="20" t="s">
        <v>258</v>
      </c>
      <c r="C300" s="20" t="s">
        <v>225</v>
      </c>
      <c r="D300" s="20" t="s">
        <v>226</v>
      </c>
      <c r="E300" s="24" t="s">
        <v>23</v>
      </c>
      <c r="F300" s="48">
        <v>14.53</v>
      </c>
      <c r="G300" s="48">
        <v>14.53</v>
      </c>
      <c r="H300" s="20" t="s">
        <v>227</v>
      </c>
      <c r="I300" s="50" t="s">
        <v>228</v>
      </c>
      <c r="J300" s="32"/>
      <c r="K300" s="32"/>
      <c r="L300" s="49">
        <v>1</v>
      </c>
      <c r="M300" s="49"/>
      <c r="N300" s="49"/>
    </row>
    <row r="301" spans="1:14" s="4" customFormat="1" ht="27.75" customHeight="1">
      <c r="A301" s="20" t="s">
        <v>224</v>
      </c>
      <c r="B301" s="20" t="s">
        <v>214</v>
      </c>
      <c r="C301" s="20" t="s">
        <v>225</v>
      </c>
      <c r="D301" s="20" t="s">
        <v>226</v>
      </c>
      <c r="E301" s="24" t="s">
        <v>23</v>
      </c>
      <c r="F301" s="48">
        <v>22.83</v>
      </c>
      <c r="G301" s="48">
        <v>22.83</v>
      </c>
      <c r="H301" s="20" t="s">
        <v>227</v>
      </c>
      <c r="I301" s="50" t="s">
        <v>228</v>
      </c>
      <c r="J301" s="32"/>
      <c r="K301" s="32"/>
      <c r="L301" s="49">
        <v>1</v>
      </c>
      <c r="M301" s="49"/>
      <c r="N301" s="49"/>
    </row>
    <row r="302" spans="1:14" s="4" customFormat="1" ht="27.75" customHeight="1">
      <c r="A302" s="20" t="s">
        <v>224</v>
      </c>
      <c r="B302" s="20" t="s">
        <v>259</v>
      </c>
      <c r="C302" s="20" t="s">
        <v>225</v>
      </c>
      <c r="D302" s="20" t="s">
        <v>226</v>
      </c>
      <c r="E302" s="24" t="s">
        <v>23</v>
      </c>
      <c r="F302" s="48">
        <v>9.03</v>
      </c>
      <c r="G302" s="48">
        <v>9.03</v>
      </c>
      <c r="H302" s="20" t="s">
        <v>227</v>
      </c>
      <c r="I302" s="50" t="s">
        <v>228</v>
      </c>
      <c r="J302" s="32">
        <v>1</v>
      </c>
      <c r="K302" s="32"/>
      <c r="L302" s="49">
        <v>1</v>
      </c>
      <c r="M302" s="49"/>
      <c r="N302" s="49"/>
    </row>
    <row r="303" spans="1:14" s="4" customFormat="1" ht="27.75" customHeight="1">
      <c r="A303" s="20" t="s">
        <v>224</v>
      </c>
      <c r="B303" s="20" t="s">
        <v>46</v>
      </c>
      <c r="C303" s="20" t="s">
        <v>232</v>
      </c>
      <c r="D303" s="20" t="s">
        <v>226</v>
      </c>
      <c r="E303" s="24" t="s">
        <v>23</v>
      </c>
      <c r="F303" s="48">
        <v>14.88</v>
      </c>
      <c r="G303" s="48">
        <v>14.88</v>
      </c>
      <c r="H303" s="20" t="s">
        <v>227</v>
      </c>
      <c r="I303" s="50" t="s">
        <v>228</v>
      </c>
      <c r="J303" s="32">
        <v>1</v>
      </c>
      <c r="K303" s="32"/>
      <c r="L303" s="49">
        <v>2</v>
      </c>
      <c r="M303" s="49"/>
      <c r="N303" s="49"/>
    </row>
    <row r="304" spans="1:14" s="4" customFormat="1" ht="27.75" customHeight="1">
      <c r="A304" s="20" t="s">
        <v>224</v>
      </c>
      <c r="B304" s="20" t="s">
        <v>260</v>
      </c>
      <c r="C304" s="20" t="s">
        <v>225</v>
      </c>
      <c r="D304" s="20" t="s">
        <v>226</v>
      </c>
      <c r="E304" s="24" t="s">
        <v>23</v>
      </c>
      <c r="F304" s="48">
        <v>16.76</v>
      </c>
      <c r="G304" s="48">
        <v>16.76</v>
      </c>
      <c r="H304" s="20" t="s">
        <v>227</v>
      </c>
      <c r="I304" s="50" t="s">
        <v>228</v>
      </c>
      <c r="J304" s="32"/>
      <c r="K304" s="32"/>
      <c r="L304" s="49">
        <v>1</v>
      </c>
      <c r="M304" s="49"/>
      <c r="N304" s="49"/>
    </row>
    <row r="305" spans="1:14" s="4" customFormat="1" ht="27.75" customHeight="1">
      <c r="A305" s="20" t="s">
        <v>224</v>
      </c>
      <c r="B305" s="20" t="s">
        <v>261</v>
      </c>
      <c r="C305" s="20" t="s">
        <v>235</v>
      </c>
      <c r="D305" s="20" t="s">
        <v>226</v>
      </c>
      <c r="E305" s="24" t="s">
        <v>23</v>
      </c>
      <c r="F305" s="48">
        <v>42.96</v>
      </c>
      <c r="G305" s="48">
        <v>42.96</v>
      </c>
      <c r="H305" s="20" t="s">
        <v>227</v>
      </c>
      <c r="I305" s="50" t="s">
        <v>228</v>
      </c>
      <c r="J305" s="32">
        <v>1</v>
      </c>
      <c r="K305" s="32"/>
      <c r="L305" s="49">
        <v>3</v>
      </c>
      <c r="M305" s="49"/>
      <c r="N305" s="49"/>
    </row>
    <row r="306" spans="1:14" s="4" customFormat="1" ht="27.75" customHeight="1">
      <c r="A306" s="20" t="s">
        <v>224</v>
      </c>
      <c r="B306" s="20" t="s">
        <v>262</v>
      </c>
      <c r="C306" s="20" t="s">
        <v>225</v>
      </c>
      <c r="D306" s="20" t="s">
        <v>226</v>
      </c>
      <c r="E306" s="24" t="s">
        <v>23</v>
      </c>
      <c r="F306" s="48">
        <v>8.34</v>
      </c>
      <c r="G306" s="48">
        <v>8.34</v>
      </c>
      <c r="H306" s="20" t="s">
        <v>227</v>
      </c>
      <c r="I306" s="50" t="s">
        <v>228</v>
      </c>
      <c r="J306" s="32"/>
      <c r="K306" s="32"/>
      <c r="L306" s="49">
        <v>1</v>
      </c>
      <c r="M306" s="49"/>
      <c r="N306" s="49"/>
    </row>
    <row r="307" spans="1:14" s="4" customFormat="1" ht="27.75" customHeight="1">
      <c r="A307" s="20" t="s">
        <v>224</v>
      </c>
      <c r="B307" s="20" t="s">
        <v>263</v>
      </c>
      <c r="C307" s="20" t="s">
        <v>225</v>
      </c>
      <c r="D307" s="20" t="s">
        <v>226</v>
      </c>
      <c r="E307" s="24" t="s">
        <v>23</v>
      </c>
      <c r="F307" s="48">
        <v>9.32</v>
      </c>
      <c r="G307" s="48">
        <v>9.32</v>
      </c>
      <c r="H307" s="20" t="s">
        <v>227</v>
      </c>
      <c r="I307" s="50" t="s">
        <v>228</v>
      </c>
      <c r="J307" s="32"/>
      <c r="K307" s="32"/>
      <c r="L307" s="49">
        <v>1</v>
      </c>
      <c r="M307" s="49"/>
      <c r="N307" s="49"/>
    </row>
    <row r="308" spans="1:14" s="4" customFormat="1" ht="27.75" customHeight="1">
      <c r="A308" s="20" t="s">
        <v>224</v>
      </c>
      <c r="B308" s="20" t="s">
        <v>216</v>
      </c>
      <c r="C308" s="20" t="s">
        <v>264</v>
      </c>
      <c r="D308" s="20" t="s">
        <v>226</v>
      </c>
      <c r="E308" s="24" t="s">
        <v>23</v>
      </c>
      <c r="F308" s="48">
        <v>64.26</v>
      </c>
      <c r="G308" s="48">
        <v>64.26</v>
      </c>
      <c r="H308" s="20" t="s">
        <v>227</v>
      </c>
      <c r="I308" s="50" t="s">
        <v>228</v>
      </c>
      <c r="J308" s="32">
        <v>1</v>
      </c>
      <c r="K308" s="32"/>
      <c r="L308" s="49">
        <v>6</v>
      </c>
      <c r="M308" s="49"/>
      <c r="N308" s="49"/>
    </row>
    <row r="309" spans="1:14" s="4" customFormat="1" ht="27.75" customHeight="1">
      <c r="A309" s="20" t="s">
        <v>224</v>
      </c>
      <c r="B309" s="20" t="s">
        <v>265</v>
      </c>
      <c r="C309" s="20" t="s">
        <v>225</v>
      </c>
      <c r="D309" s="20" t="s">
        <v>226</v>
      </c>
      <c r="E309" s="24" t="s">
        <v>23</v>
      </c>
      <c r="F309" s="48">
        <v>13.14</v>
      </c>
      <c r="G309" s="48">
        <v>13.14</v>
      </c>
      <c r="H309" s="20" t="s">
        <v>227</v>
      </c>
      <c r="I309" s="50" t="s">
        <v>228</v>
      </c>
      <c r="J309" s="32">
        <v>1</v>
      </c>
      <c r="K309" s="32"/>
      <c r="L309" s="49">
        <v>1</v>
      </c>
      <c r="M309" s="49"/>
      <c r="N309" s="49"/>
    </row>
    <row r="310" spans="1:14" s="4" customFormat="1" ht="27.75" customHeight="1">
      <c r="A310" s="20" t="s">
        <v>224</v>
      </c>
      <c r="B310" s="20" t="s">
        <v>266</v>
      </c>
      <c r="C310" s="20" t="s">
        <v>225</v>
      </c>
      <c r="D310" s="20" t="s">
        <v>226</v>
      </c>
      <c r="E310" s="24" t="s">
        <v>23</v>
      </c>
      <c r="F310" s="48">
        <v>8.81</v>
      </c>
      <c r="G310" s="48">
        <v>8.81</v>
      </c>
      <c r="H310" s="20" t="s">
        <v>227</v>
      </c>
      <c r="I310" s="50" t="s">
        <v>228</v>
      </c>
      <c r="J310" s="32">
        <v>1</v>
      </c>
      <c r="K310" s="32"/>
      <c r="L310" s="49">
        <v>1</v>
      </c>
      <c r="M310" s="49"/>
      <c r="N310" s="49"/>
    </row>
    <row r="311" spans="1:14" s="4" customFormat="1" ht="27.75" customHeight="1">
      <c r="A311" s="20" t="s">
        <v>224</v>
      </c>
      <c r="B311" s="20" t="s">
        <v>267</v>
      </c>
      <c r="C311" s="20" t="s">
        <v>225</v>
      </c>
      <c r="D311" s="20" t="s">
        <v>226</v>
      </c>
      <c r="E311" s="24" t="s">
        <v>23</v>
      </c>
      <c r="F311" s="48">
        <v>10</v>
      </c>
      <c r="G311" s="48">
        <v>10</v>
      </c>
      <c r="H311" s="20" t="s">
        <v>227</v>
      </c>
      <c r="I311" s="50" t="s">
        <v>228</v>
      </c>
      <c r="J311" s="32"/>
      <c r="K311" s="32"/>
      <c r="L311" s="49">
        <v>1</v>
      </c>
      <c r="M311" s="49"/>
      <c r="N311" s="49"/>
    </row>
    <row r="312" spans="1:14" s="4" customFormat="1" ht="27.75" customHeight="1">
      <c r="A312" s="20" t="s">
        <v>224</v>
      </c>
      <c r="B312" s="20" t="s">
        <v>268</v>
      </c>
      <c r="C312" s="20" t="s">
        <v>225</v>
      </c>
      <c r="D312" s="20" t="s">
        <v>226</v>
      </c>
      <c r="E312" s="24" t="s">
        <v>23</v>
      </c>
      <c r="F312" s="48">
        <v>5.9</v>
      </c>
      <c r="G312" s="48">
        <v>5.9</v>
      </c>
      <c r="H312" s="20" t="s">
        <v>227</v>
      </c>
      <c r="I312" s="50" t="s">
        <v>228</v>
      </c>
      <c r="J312" s="32"/>
      <c r="K312" s="32"/>
      <c r="L312" s="49">
        <v>1</v>
      </c>
      <c r="M312" s="49"/>
      <c r="N312" s="49"/>
    </row>
    <row r="313" spans="1:14" s="4" customFormat="1" ht="27.75" customHeight="1">
      <c r="A313" s="20" t="s">
        <v>224</v>
      </c>
      <c r="B313" s="20" t="s">
        <v>75</v>
      </c>
      <c r="C313" s="20" t="s">
        <v>225</v>
      </c>
      <c r="D313" s="20" t="s">
        <v>226</v>
      </c>
      <c r="E313" s="24" t="s">
        <v>23</v>
      </c>
      <c r="F313" s="48">
        <v>20.07</v>
      </c>
      <c r="G313" s="48">
        <v>20.07</v>
      </c>
      <c r="H313" s="20" t="s">
        <v>227</v>
      </c>
      <c r="I313" s="50" t="s">
        <v>228</v>
      </c>
      <c r="J313" s="32"/>
      <c r="K313" s="32"/>
      <c r="L313" s="49">
        <v>1</v>
      </c>
      <c r="M313" s="49"/>
      <c r="N313" s="49"/>
    </row>
    <row r="314" spans="1:14" s="4" customFormat="1" ht="27.75" customHeight="1">
      <c r="A314" s="20" t="s">
        <v>224</v>
      </c>
      <c r="B314" s="20" t="s">
        <v>269</v>
      </c>
      <c r="C314" s="20" t="s">
        <v>225</v>
      </c>
      <c r="D314" s="20" t="s">
        <v>226</v>
      </c>
      <c r="E314" s="24" t="s">
        <v>23</v>
      </c>
      <c r="F314" s="48">
        <v>8.68</v>
      </c>
      <c r="G314" s="48">
        <v>8.68</v>
      </c>
      <c r="H314" s="20" t="s">
        <v>227</v>
      </c>
      <c r="I314" s="50" t="s">
        <v>228</v>
      </c>
      <c r="J314" s="32"/>
      <c r="K314" s="32"/>
      <c r="L314" s="49">
        <v>1</v>
      </c>
      <c r="M314" s="49"/>
      <c r="N314" s="49"/>
    </row>
    <row r="315" spans="1:14" s="4" customFormat="1" ht="27.75" customHeight="1">
      <c r="A315" s="20" t="s">
        <v>224</v>
      </c>
      <c r="B315" s="20" t="s">
        <v>270</v>
      </c>
      <c r="C315" s="20" t="s">
        <v>225</v>
      </c>
      <c r="D315" s="20" t="s">
        <v>226</v>
      </c>
      <c r="E315" s="24" t="s">
        <v>23</v>
      </c>
      <c r="F315" s="48">
        <v>10.41</v>
      </c>
      <c r="G315" s="48">
        <v>10.41</v>
      </c>
      <c r="H315" s="20" t="s">
        <v>227</v>
      </c>
      <c r="I315" s="50" t="s">
        <v>228</v>
      </c>
      <c r="J315" s="32"/>
      <c r="K315" s="32"/>
      <c r="L315" s="49">
        <v>1</v>
      </c>
      <c r="M315" s="49"/>
      <c r="N315" s="49"/>
    </row>
    <row r="316" spans="1:14" s="4" customFormat="1" ht="27.75" customHeight="1">
      <c r="A316" s="20" t="s">
        <v>224</v>
      </c>
      <c r="B316" s="20" t="s">
        <v>271</v>
      </c>
      <c r="C316" s="20" t="s">
        <v>232</v>
      </c>
      <c r="D316" s="20" t="s">
        <v>226</v>
      </c>
      <c r="E316" s="24" t="s">
        <v>23</v>
      </c>
      <c r="F316" s="48">
        <v>18.21</v>
      </c>
      <c r="G316" s="48">
        <v>18.21</v>
      </c>
      <c r="H316" s="20" t="s">
        <v>227</v>
      </c>
      <c r="I316" s="50" t="s">
        <v>228</v>
      </c>
      <c r="J316" s="32"/>
      <c r="K316" s="32"/>
      <c r="L316" s="49">
        <v>2</v>
      </c>
      <c r="M316" s="49"/>
      <c r="N316" s="49"/>
    </row>
    <row r="317" spans="1:14" s="4" customFormat="1" ht="27.75" customHeight="1">
      <c r="A317" s="20" t="s">
        <v>224</v>
      </c>
      <c r="B317" s="20" t="s">
        <v>272</v>
      </c>
      <c r="C317" s="20" t="s">
        <v>225</v>
      </c>
      <c r="D317" s="20" t="s">
        <v>226</v>
      </c>
      <c r="E317" s="24" t="s">
        <v>23</v>
      </c>
      <c r="F317" s="48">
        <v>9.39</v>
      </c>
      <c r="G317" s="48">
        <v>9.39</v>
      </c>
      <c r="H317" s="20" t="s">
        <v>227</v>
      </c>
      <c r="I317" s="50" t="s">
        <v>228</v>
      </c>
      <c r="J317" s="32">
        <v>1</v>
      </c>
      <c r="K317" s="32"/>
      <c r="L317" s="49">
        <v>1</v>
      </c>
      <c r="M317" s="49"/>
      <c r="N317" s="49"/>
    </row>
    <row r="318" spans="1:14" s="4" customFormat="1" ht="27.75" customHeight="1">
      <c r="A318" s="20" t="s">
        <v>224</v>
      </c>
      <c r="B318" s="20" t="s">
        <v>190</v>
      </c>
      <c r="C318" s="20" t="s">
        <v>225</v>
      </c>
      <c r="D318" s="20" t="s">
        <v>226</v>
      </c>
      <c r="E318" s="24" t="s">
        <v>23</v>
      </c>
      <c r="F318" s="48">
        <v>6.29</v>
      </c>
      <c r="G318" s="48">
        <v>6.29</v>
      </c>
      <c r="H318" s="20" t="s">
        <v>227</v>
      </c>
      <c r="I318" s="50" t="s">
        <v>228</v>
      </c>
      <c r="J318" s="32">
        <v>1</v>
      </c>
      <c r="K318" s="32"/>
      <c r="L318" s="49">
        <v>1</v>
      </c>
      <c r="M318" s="49"/>
      <c r="N318" s="49"/>
    </row>
    <row r="319" spans="1:14" s="4" customFormat="1" ht="27.75" customHeight="1">
      <c r="A319" s="20" t="s">
        <v>224</v>
      </c>
      <c r="B319" s="20" t="s">
        <v>189</v>
      </c>
      <c r="C319" s="20" t="s">
        <v>225</v>
      </c>
      <c r="D319" s="20" t="s">
        <v>226</v>
      </c>
      <c r="E319" s="24" t="s">
        <v>23</v>
      </c>
      <c r="F319" s="48">
        <v>13.26</v>
      </c>
      <c r="G319" s="48">
        <v>13.26</v>
      </c>
      <c r="H319" s="20" t="s">
        <v>227</v>
      </c>
      <c r="I319" s="50" t="s">
        <v>228</v>
      </c>
      <c r="J319" s="32">
        <v>1</v>
      </c>
      <c r="K319" s="32"/>
      <c r="L319" s="49">
        <v>1</v>
      </c>
      <c r="M319" s="49"/>
      <c r="N319" s="49"/>
    </row>
    <row r="320" spans="1:14" s="4" customFormat="1" ht="27.75" customHeight="1">
      <c r="A320" s="20" t="s">
        <v>224</v>
      </c>
      <c r="B320" s="20" t="s">
        <v>73</v>
      </c>
      <c r="C320" s="20" t="s">
        <v>225</v>
      </c>
      <c r="D320" s="20" t="s">
        <v>226</v>
      </c>
      <c r="E320" s="24" t="s">
        <v>23</v>
      </c>
      <c r="F320" s="48">
        <v>6.96</v>
      </c>
      <c r="G320" s="48">
        <v>6.96</v>
      </c>
      <c r="H320" s="20" t="s">
        <v>227</v>
      </c>
      <c r="I320" s="50" t="s">
        <v>228</v>
      </c>
      <c r="J320" s="32"/>
      <c r="K320" s="32"/>
      <c r="L320" s="49">
        <v>1</v>
      </c>
      <c r="M320" s="49"/>
      <c r="N320" s="49"/>
    </row>
    <row r="321" spans="1:14" s="4" customFormat="1" ht="27.75" customHeight="1">
      <c r="A321" s="20" t="s">
        <v>224</v>
      </c>
      <c r="B321" s="20" t="s">
        <v>50</v>
      </c>
      <c r="C321" s="20" t="s">
        <v>232</v>
      </c>
      <c r="D321" s="20" t="s">
        <v>226</v>
      </c>
      <c r="E321" s="24" t="s">
        <v>23</v>
      </c>
      <c r="F321" s="48">
        <v>40.04</v>
      </c>
      <c r="G321" s="48">
        <v>40.04</v>
      </c>
      <c r="H321" s="20" t="s">
        <v>227</v>
      </c>
      <c r="I321" s="50" t="s">
        <v>228</v>
      </c>
      <c r="J321" s="32">
        <v>1</v>
      </c>
      <c r="K321" s="32"/>
      <c r="L321" s="49">
        <v>2</v>
      </c>
      <c r="M321" s="49"/>
      <c r="N321" s="49"/>
    </row>
    <row r="322" spans="1:14" s="4" customFormat="1" ht="27.75" customHeight="1">
      <c r="A322" s="20" t="s">
        <v>224</v>
      </c>
      <c r="B322" s="20" t="s">
        <v>74</v>
      </c>
      <c r="C322" s="20" t="s">
        <v>225</v>
      </c>
      <c r="D322" s="20" t="s">
        <v>226</v>
      </c>
      <c r="E322" s="24" t="s">
        <v>23</v>
      </c>
      <c r="F322" s="48">
        <v>9.96</v>
      </c>
      <c r="G322" s="48">
        <v>9.96</v>
      </c>
      <c r="H322" s="20" t="s">
        <v>227</v>
      </c>
      <c r="I322" s="50" t="s">
        <v>228</v>
      </c>
      <c r="J322" s="32"/>
      <c r="K322" s="32"/>
      <c r="L322" s="49">
        <v>1</v>
      </c>
      <c r="M322" s="49"/>
      <c r="N322" s="49"/>
    </row>
    <row r="323" spans="1:14" s="4" customFormat="1" ht="27.75" customHeight="1">
      <c r="A323" s="20" t="s">
        <v>224</v>
      </c>
      <c r="B323" s="20" t="s">
        <v>273</v>
      </c>
      <c r="C323" s="20" t="s">
        <v>225</v>
      </c>
      <c r="D323" s="20" t="s">
        <v>226</v>
      </c>
      <c r="E323" s="24" t="s">
        <v>23</v>
      </c>
      <c r="F323" s="48">
        <v>13.26</v>
      </c>
      <c r="G323" s="48">
        <v>13.26</v>
      </c>
      <c r="H323" s="20" t="s">
        <v>227</v>
      </c>
      <c r="I323" s="50" t="s">
        <v>228</v>
      </c>
      <c r="J323" s="32"/>
      <c r="K323" s="32"/>
      <c r="L323" s="49">
        <v>1</v>
      </c>
      <c r="M323" s="49"/>
      <c r="N323" s="49"/>
    </row>
    <row r="324" spans="1:14" s="4" customFormat="1" ht="27.75" customHeight="1">
      <c r="A324" s="20" t="s">
        <v>224</v>
      </c>
      <c r="B324" s="20" t="s">
        <v>52</v>
      </c>
      <c r="C324" s="20" t="s">
        <v>232</v>
      </c>
      <c r="D324" s="20" t="s">
        <v>226</v>
      </c>
      <c r="E324" s="24" t="s">
        <v>23</v>
      </c>
      <c r="F324" s="48">
        <v>15.28</v>
      </c>
      <c r="G324" s="48">
        <v>15.28</v>
      </c>
      <c r="H324" s="20" t="s">
        <v>227</v>
      </c>
      <c r="I324" s="50" t="s">
        <v>228</v>
      </c>
      <c r="J324" s="32">
        <v>1</v>
      </c>
      <c r="K324" s="32"/>
      <c r="L324" s="49">
        <v>2</v>
      </c>
      <c r="M324" s="49"/>
      <c r="N324" s="49"/>
    </row>
    <row r="325" spans="1:14" s="4" customFormat="1" ht="27.75" customHeight="1">
      <c r="A325" s="20" t="s">
        <v>224</v>
      </c>
      <c r="B325" s="20" t="s">
        <v>274</v>
      </c>
      <c r="C325" s="20" t="s">
        <v>225</v>
      </c>
      <c r="D325" s="20" t="s">
        <v>226</v>
      </c>
      <c r="E325" s="24" t="s">
        <v>23</v>
      </c>
      <c r="F325" s="48">
        <v>9.13</v>
      </c>
      <c r="G325" s="48">
        <v>9.13</v>
      </c>
      <c r="H325" s="20" t="s">
        <v>227</v>
      </c>
      <c r="I325" s="50" t="s">
        <v>228</v>
      </c>
      <c r="J325" s="32">
        <v>1</v>
      </c>
      <c r="K325" s="32"/>
      <c r="L325" s="49">
        <v>1</v>
      </c>
      <c r="M325" s="49"/>
      <c r="N325" s="49"/>
    </row>
    <row r="326" spans="1:14" s="4" customFormat="1" ht="27.75" customHeight="1">
      <c r="A326" s="20" t="s">
        <v>224</v>
      </c>
      <c r="B326" s="20" t="s">
        <v>275</v>
      </c>
      <c r="C326" s="20" t="s">
        <v>232</v>
      </c>
      <c r="D326" s="20" t="s">
        <v>226</v>
      </c>
      <c r="E326" s="24" t="s">
        <v>23</v>
      </c>
      <c r="F326" s="48">
        <v>22.45</v>
      </c>
      <c r="G326" s="48">
        <v>22.45</v>
      </c>
      <c r="H326" s="20" t="s">
        <v>227</v>
      </c>
      <c r="I326" s="50" t="s">
        <v>228</v>
      </c>
      <c r="J326" s="32">
        <v>1</v>
      </c>
      <c r="K326" s="32"/>
      <c r="L326" s="49">
        <v>2</v>
      </c>
      <c r="M326" s="49"/>
      <c r="N326" s="49"/>
    </row>
    <row r="327" spans="1:14" s="4" customFormat="1" ht="27.75" customHeight="1">
      <c r="A327" s="20" t="s">
        <v>224</v>
      </c>
      <c r="B327" s="20" t="s">
        <v>276</v>
      </c>
      <c r="C327" s="20" t="s">
        <v>225</v>
      </c>
      <c r="D327" s="20" t="s">
        <v>226</v>
      </c>
      <c r="E327" s="24" t="s">
        <v>23</v>
      </c>
      <c r="F327" s="48">
        <v>6.31</v>
      </c>
      <c r="G327" s="48">
        <v>6.31</v>
      </c>
      <c r="H327" s="20" t="s">
        <v>227</v>
      </c>
      <c r="I327" s="50" t="s">
        <v>228</v>
      </c>
      <c r="J327" s="32"/>
      <c r="K327" s="32"/>
      <c r="L327" s="49">
        <v>1</v>
      </c>
      <c r="M327" s="49"/>
      <c r="N327" s="49"/>
    </row>
    <row r="328" spans="1:14" s="4" customFormat="1" ht="27.75" customHeight="1">
      <c r="A328" s="20" t="s">
        <v>224</v>
      </c>
      <c r="B328" s="20" t="s">
        <v>155</v>
      </c>
      <c r="C328" s="20" t="s">
        <v>225</v>
      </c>
      <c r="D328" s="20" t="s">
        <v>226</v>
      </c>
      <c r="E328" s="24" t="s">
        <v>23</v>
      </c>
      <c r="F328" s="48">
        <v>5.51</v>
      </c>
      <c r="G328" s="48">
        <v>5.51</v>
      </c>
      <c r="H328" s="20" t="s">
        <v>227</v>
      </c>
      <c r="I328" s="50" t="s">
        <v>228</v>
      </c>
      <c r="J328" s="32">
        <v>1</v>
      </c>
      <c r="K328" s="32"/>
      <c r="L328" s="49">
        <v>1</v>
      </c>
      <c r="M328" s="49"/>
      <c r="N328" s="49"/>
    </row>
    <row r="329" spans="1:14" s="4" customFormat="1" ht="27.75" customHeight="1">
      <c r="A329" s="20" t="s">
        <v>224</v>
      </c>
      <c r="B329" s="20" t="s">
        <v>164</v>
      </c>
      <c r="C329" s="20" t="s">
        <v>225</v>
      </c>
      <c r="D329" s="20" t="s">
        <v>226</v>
      </c>
      <c r="E329" s="24" t="s">
        <v>23</v>
      </c>
      <c r="F329" s="48">
        <v>6.73</v>
      </c>
      <c r="G329" s="48">
        <v>6.73</v>
      </c>
      <c r="H329" s="20" t="s">
        <v>227</v>
      </c>
      <c r="I329" s="50" t="s">
        <v>228</v>
      </c>
      <c r="J329" s="32">
        <v>1</v>
      </c>
      <c r="K329" s="32"/>
      <c r="L329" s="49">
        <v>1</v>
      </c>
      <c r="M329" s="49"/>
      <c r="N329" s="49"/>
    </row>
    <row r="330" spans="1:14" s="4" customFormat="1" ht="27.75" customHeight="1">
      <c r="A330" s="20" t="s">
        <v>224</v>
      </c>
      <c r="B330" s="20" t="s">
        <v>88</v>
      </c>
      <c r="C330" s="20" t="s">
        <v>232</v>
      </c>
      <c r="D330" s="20" t="s">
        <v>226</v>
      </c>
      <c r="E330" s="24" t="s">
        <v>23</v>
      </c>
      <c r="F330" s="48">
        <v>28.64</v>
      </c>
      <c r="G330" s="48">
        <v>28.64</v>
      </c>
      <c r="H330" s="20" t="s">
        <v>227</v>
      </c>
      <c r="I330" s="50" t="s">
        <v>228</v>
      </c>
      <c r="J330" s="32"/>
      <c r="K330" s="32"/>
      <c r="L330" s="49">
        <v>2</v>
      </c>
      <c r="M330" s="49"/>
      <c r="N330" s="49"/>
    </row>
    <row r="331" spans="1:14" s="4" customFormat="1" ht="24.75" customHeight="1">
      <c r="A331" s="20" t="s">
        <v>224</v>
      </c>
      <c r="B331" s="20" t="s">
        <v>211</v>
      </c>
      <c r="C331" s="20" t="s">
        <v>277</v>
      </c>
      <c r="D331" s="20" t="s">
        <v>226</v>
      </c>
      <c r="E331" s="24" t="s">
        <v>23</v>
      </c>
      <c r="F331" s="52">
        <v>14.46</v>
      </c>
      <c r="G331" s="52">
        <v>14.46</v>
      </c>
      <c r="H331" s="20" t="s">
        <v>278</v>
      </c>
      <c r="I331" s="50" t="s">
        <v>228</v>
      </c>
      <c r="J331" s="32">
        <v>1</v>
      </c>
      <c r="K331" s="32"/>
      <c r="L331" s="53">
        <v>7</v>
      </c>
      <c r="M331" s="53"/>
      <c r="N331" s="53"/>
    </row>
    <row r="332" spans="1:14" s="4" customFormat="1" ht="28.5" customHeight="1">
      <c r="A332" s="20" t="s">
        <v>224</v>
      </c>
      <c r="B332" s="20" t="s">
        <v>279</v>
      </c>
      <c r="C332" s="20" t="s">
        <v>280</v>
      </c>
      <c r="D332" s="20" t="s">
        <v>226</v>
      </c>
      <c r="E332" s="24" t="s">
        <v>23</v>
      </c>
      <c r="F332" s="52">
        <v>34.74</v>
      </c>
      <c r="G332" s="52">
        <v>34.74</v>
      </c>
      <c r="H332" s="20" t="s">
        <v>278</v>
      </c>
      <c r="I332" s="50" t="s">
        <v>228</v>
      </c>
      <c r="J332" s="32"/>
      <c r="K332" s="32"/>
      <c r="L332" s="53">
        <v>4</v>
      </c>
      <c r="M332" s="53">
        <v>2</v>
      </c>
      <c r="N332" s="53"/>
    </row>
    <row r="333" spans="1:14" s="4" customFormat="1" ht="30" customHeight="1">
      <c r="A333" s="20" t="s">
        <v>224</v>
      </c>
      <c r="B333" s="20" t="s">
        <v>281</v>
      </c>
      <c r="C333" s="20" t="s">
        <v>282</v>
      </c>
      <c r="D333" s="20" t="s">
        <v>226</v>
      </c>
      <c r="E333" s="24" t="s">
        <v>23</v>
      </c>
      <c r="F333" s="52">
        <v>44.58</v>
      </c>
      <c r="G333" s="52">
        <v>44.58</v>
      </c>
      <c r="H333" s="20" t="s">
        <v>278</v>
      </c>
      <c r="I333" s="50" t="s">
        <v>228</v>
      </c>
      <c r="J333" s="32"/>
      <c r="K333" s="32"/>
      <c r="L333" s="53">
        <v>8</v>
      </c>
      <c r="M333" s="53"/>
      <c r="N333" s="53"/>
    </row>
    <row r="334" spans="1:14" s="4" customFormat="1" ht="30" customHeight="1">
      <c r="A334" s="20" t="s">
        <v>224</v>
      </c>
      <c r="B334" s="20" t="s">
        <v>283</v>
      </c>
      <c r="C334" s="20" t="s">
        <v>284</v>
      </c>
      <c r="D334" s="20" t="s">
        <v>226</v>
      </c>
      <c r="E334" s="24" t="s">
        <v>23</v>
      </c>
      <c r="F334" s="52">
        <v>2</v>
      </c>
      <c r="G334" s="52">
        <v>2</v>
      </c>
      <c r="H334" s="20" t="s">
        <v>278</v>
      </c>
      <c r="I334" s="50" t="s">
        <v>228</v>
      </c>
      <c r="J334" s="32">
        <v>1</v>
      </c>
      <c r="K334" s="32"/>
      <c r="L334" s="53"/>
      <c r="M334" s="53">
        <v>5</v>
      </c>
      <c r="N334" s="53"/>
    </row>
    <row r="335" spans="1:14" s="4" customFormat="1" ht="30" customHeight="1">
      <c r="A335" s="20" t="s">
        <v>224</v>
      </c>
      <c r="B335" s="20" t="s">
        <v>285</v>
      </c>
      <c r="C335" s="20" t="s">
        <v>232</v>
      </c>
      <c r="D335" s="20" t="s">
        <v>226</v>
      </c>
      <c r="E335" s="24" t="s">
        <v>23</v>
      </c>
      <c r="F335" s="52">
        <v>13.28</v>
      </c>
      <c r="G335" s="52">
        <v>13.28</v>
      </c>
      <c r="H335" s="20" t="s">
        <v>278</v>
      </c>
      <c r="I335" s="50" t="s">
        <v>228</v>
      </c>
      <c r="J335" s="32">
        <v>1</v>
      </c>
      <c r="K335" s="32"/>
      <c r="L335" s="53">
        <v>2</v>
      </c>
      <c r="M335" s="53"/>
      <c r="N335" s="53"/>
    </row>
    <row r="336" spans="1:14" s="4" customFormat="1" ht="30" customHeight="1">
      <c r="A336" s="20" t="s">
        <v>224</v>
      </c>
      <c r="B336" s="20" t="s">
        <v>229</v>
      </c>
      <c r="C336" s="20" t="s">
        <v>232</v>
      </c>
      <c r="D336" s="20" t="s">
        <v>226</v>
      </c>
      <c r="E336" s="24" t="s">
        <v>23</v>
      </c>
      <c r="F336" s="52">
        <v>5.27</v>
      </c>
      <c r="G336" s="52">
        <v>5.27</v>
      </c>
      <c r="H336" s="20" t="s">
        <v>278</v>
      </c>
      <c r="I336" s="50" t="s">
        <v>228</v>
      </c>
      <c r="J336" s="32">
        <v>1</v>
      </c>
      <c r="K336" s="32"/>
      <c r="L336" s="53">
        <v>2</v>
      </c>
      <c r="M336" s="53"/>
      <c r="N336" s="53"/>
    </row>
    <row r="337" spans="1:14" s="4" customFormat="1" ht="30" customHeight="1">
      <c r="A337" s="20" t="s">
        <v>224</v>
      </c>
      <c r="B337" s="20" t="s">
        <v>157</v>
      </c>
      <c r="C337" s="20" t="s">
        <v>232</v>
      </c>
      <c r="D337" s="20" t="s">
        <v>226</v>
      </c>
      <c r="E337" s="24" t="s">
        <v>23</v>
      </c>
      <c r="F337" s="52">
        <v>8.6</v>
      </c>
      <c r="G337" s="52">
        <v>8.6</v>
      </c>
      <c r="H337" s="20" t="s">
        <v>278</v>
      </c>
      <c r="I337" s="50" t="s">
        <v>228</v>
      </c>
      <c r="J337" s="32">
        <v>1</v>
      </c>
      <c r="K337" s="32"/>
      <c r="L337" s="53">
        <v>2</v>
      </c>
      <c r="M337" s="53"/>
      <c r="N337" s="53"/>
    </row>
    <row r="338" spans="1:14" s="4" customFormat="1" ht="30" customHeight="1">
      <c r="A338" s="20" t="s">
        <v>224</v>
      </c>
      <c r="B338" s="20" t="s">
        <v>199</v>
      </c>
      <c r="C338" s="20" t="s">
        <v>232</v>
      </c>
      <c r="D338" s="20" t="s">
        <v>226</v>
      </c>
      <c r="E338" s="24" t="s">
        <v>23</v>
      </c>
      <c r="F338" s="52">
        <v>5.07</v>
      </c>
      <c r="G338" s="52">
        <v>5.07</v>
      </c>
      <c r="H338" s="20" t="s">
        <v>278</v>
      </c>
      <c r="I338" s="50" t="s">
        <v>228</v>
      </c>
      <c r="J338" s="32">
        <v>1</v>
      </c>
      <c r="K338" s="32"/>
      <c r="L338" s="53">
        <v>2</v>
      </c>
      <c r="M338" s="53"/>
      <c r="N338" s="53"/>
    </row>
    <row r="339" spans="1:14" s="4" customFormat="1" ht="30" customHeight="1">
      <c r="A339" s="20" t="s">
        <v>224</v>
      </c>
      <c r="B339" s="20" t="s">
        <v>234</v>
      </c>
      <c r="C339" s="20" t="s">
        <v>232</v>
      </c>
      <c r="D339" s="20" t="s">
        <v>226</v>
      </c>
      <c r="E339" s="24" t="s">
        <v>23</v>
      </c>
      <c r="F339" s="52">
        <v>7.21</v>
      </c>
      <c r="G339" s="52">
        <v>7.21</v>
      </c>
      <c r="H339" s="20" t="s">
        <v>278</v>
      </c>
      <c r="I339" s="50" t="s">
        <v>228</v>
      </c>
      <c r="J339" s="32">
        <v>1</v>
      </c>
      <c r="K339" s="32"/>
      <c r="L339" s="53">
        <v>2</v>
      </c>
      <c r="M339" s="53"/>
      <c r="N339" s="53"/>
    </row>
    <row r="340" spans="1:14" s="4" customFormat="1" ht="30" customHeight="1">
      <c r="A340" s="20" t="s">
        <v>224</v>
      </c>
      <c r="B340" s="20" t="s">
        <v>286</v>
      </c>
      <c r="C340" s="20" t="s">
        <v>225</v>
      </c>
      <c r="D340" s="20" t="s">
        <v>226</v>
      </c>
      <c r="E340" s="24" t="s">
        <v>23</v>
      </c>
      <c r="F340" s="52">
        <v>8</v>
      </c>
      <c r="G340" s="52">
        <v>8</v>
      </c>
      <c r="H340" s="20" t="s">
        <v>278</v>
      </c>
      <c r="I340" s="50" t="s">
        <v>228</v>
      </c>
      <c r="J340" s="32"/>
      <c r="K340" s="32"/>
      <c r="L340" s="53">
        <v>1</v>
      </c>
      <c r="M340" s="53"/>
      <c r="N340" s="53"/>
    </row>
    <row r="341" spans="1:14" s="4" customFormat="1" ht="30" customHeight="1">
      <c r="A341" s="20" t="s">
        <v>224</v>
      </c>
      <c r="B341" s="20" t="s">
        <v>156</v>
      </c>
      <c r="C341" s="20" t="s">
        <v>235</v>
      </c>
      <c r="D341" s="20" t="s">
        <v>226</v>
      </c>
      <c r="E341" s="24" t="s">
        <v>23</v>
      </c>
      <c r="F341" s="52">
        <v>13</v>
      </c>
      <c r="G341" s="52">
        <v>13</v>
      </c>
      <c r="H341" s="20" t="s">
        <v>278</v>
      </c>
      <c r="I341" s="50" t="s">
        <v>228</v>
      </c>
      <c r="J341" s="32"/>
      <c r="K341" s="32"/>
      <c r="L341" s="53">
        <v>3</v>
      </c>
      <c r="M341" s="53"/>
      <c r="N341" s="53"/>
    </row>
    <row r="342" spans="1:14" s="4" customFormat="1" ht="30" customHeight="1">
      <c r="A342" s="20" t="s">
        <v>224</v>
      </c>
      <c r="B342" s="20" t="s">
        <v>287</v>
      </c>
      <c r="C342" s="20" t="s">
        <v>232</v>
      </c>
      <c r="D342" s="20" t="s">
        <v>226</v>
      </c>
      <c r="E342" s="24" t="s">
        <v>23</v>
      </c>
      <c r="F342" s="52">
        <v>12</v>
      </c>
      <c r="G342" s="52">
        <v>12</v>
      </c>
      <c r="H342" s="20" t="s">
        <v>278</v>
      </c>
      <c r="I342" s="50" t="s">
        <v>228</v>
      </c>
      <c r="J342" s="32"/>
      <c r="K342" s="32"/>
      <c r="L342" s="53">
        <v>2</v>
      </c>
      <c r="M342" s="53"/>
      <c r="N342" s="53"/>
    </row>
    <row r="343" spans="1:14" s="4" customFormat="1" ht="30" customHeight="1">
      <c r="A343" s="20" t="s">
        <v>224</v>
      </c>
      <c r="B343" s="20" t="s">
        <v>288</v>
      </c>
      <c r="C343" s="20" t="s">
        <v>232</v>
      </c>
      <c r="D343" s="20" t="s">
        <v>226</v>
      </c>
      <c r="E343" s="24" t="s">
        <v>23</v>
      </c>
      <c r="F343" s="52">
        <v>8</v>
      </c>
      <c r="G343" s="52">
        <v>8</v>
      </c>
      <c r="H343" s="20" t="s">
        <v>278</v>
      </c>
      <c r="I343" s="50" t="s">
        <v>228</v>
      </c>
      <c r="J343" s="32"/>
      <c r="K343" s="32"/>
      <c r="L343" s="53">
        <v>2</v>
      </c>
      <c r="M343" s="53"/>
      <c r="N343" s="53"/>
    </row>
    <row r="344" spans="1:14" s="4" customFormat="1" ht="30" customHeight="1">
      <c r="A344" s="20" t="s">
        <v>224</v>
      </c>
      <c r="B344" s="20" t="s">
        <v>289</v>
      </c>
      <c r="C344" s="20" t="s">
        <v>232</v>
      </c>
      <c r="D344" s="20" t="s">
        <v>226</v>
      </c>
      <c r="E344" s="24" t="s">
        <v>23</v>
      </c>
      <c r="F344" s="52">
        <v>8</v>
      </c>
      <c r="G344" s="52">
        <v>8</v>
      </c>
      <c r="H344" s="20" t="s">
        <v>278</v>
      </c>
      <c r="I344" s="50" t="s">
        <v>228</v>
      </c>
      <c r="J344" s="32"/>
      <c r="K344" s="32"/>
      <c r="L344" s="53">
        <v>2</v>
      </c>
      <c r="M344" s="53"/>
      <c r="N344" s="53"/>
    </row>
    <row r="345" spans="1:14" s="4" customFormat="1" ht="30" customHeight="1">
      <c r="A345" s="20" t="s">
        <v>224</v>
      </c>
      <c r="B345" s="20" t="s">
        <v>290</v>
      </c>
      <c r="C345" s="20" t="s">
        <v>232</v>
      </c>
      <c r="D345" s="20" t="s">
        <v>226</v>
      </c>
      <c r="E345" s="24" t="s">
        <v>23</v>
      </c>
      <c r="F345" s="52">
        <v>6</v>
      </c>
      <c r="G345" s="52">
        <v>6</v>
      </c>
      <c r="H345" s="20" t="s">
        <v>278</v>
      </c>
      <c r="I345" s="50" t="s">
        <v>228</v>
      </c>
      <c r="J345" s="32"/>
      <c r="K345" s="32"/>
      <c r="L345" s="53">
        <v>2</v>
      </c>
      <c r="M345" s="53"/>
      <c r="N345" s="53"/>
    </row>
    <row r="346" spans="1:14" s="4" customFormat="1" ht="30" customHeight="1">
      <c r="A346" s="20" t="s">
        <v>224</v>
      </c>
      <c r="B346" s="20" t="s">
        <v>291</v>
      </c>
      <c r="C346" s="20" t="s">
        <v>292</v>
      </c>
      <c r="D346" s="20" t="s">
        <v>226</v>
      </c>
      <c r="E346" s="24" t="s">
        <v>23</v>
      </c>
      <c r="F346" s="52">
        <v>42</v>
      </c>
      <c r="G346" s="52">
        <v>42</v>
      </c>
      <c r="H346" s="20" t="s">
        <v>278</v>
      </c>
      <c r="I346" s="50" t="s">
        <v>228</v>
      </c>
      <c r="J346" s="32">
        <v>1</v>
      </c>
      <c r="K346" s="32"/>
      <c r="L346" s="53">
        <v>3</v>
      </c>
      <c r="M346" s="53">
        <v>2</v>
      </c>
      <c r="N346" s="53"/>
    </row>
    <row r="347" spans="1:14" s="4" customFormat="1" ht="30" customHeight="1">
      <c r="A347" s="20" t="s">
        <v>224</v>
      </c>
      <c r="B347" s="20" t="s">
        <v>159</v>
      </c>
      <c r="C347" s="20" t="s">
        <v>225</v>
      </c>
      <c r="D347" s="20" t="s">
        <v>226</v>
      </c>
      <c r="E347" s="24" t="s">
        <v>23</v>
      </c>
      <c r="F347" s="52">
        <v>6</v>
      </c>
      <c r="G347" s="52">
        <v>6</v>
      </c>
      <c r="H347" s="20" t="s">
        <v>278</v>
      </c>
      <c r="I347" s="50" t="s">
        <v>228</v>
      </c>
      <c r="J347" s="32"/>
      <c r="K347" s="32"/>
      <c r="L347" s="53">
        <v>1</v>
      </c>
      <c r="M347" s="53"/>
      <c r="N347" s="53"/>
    </row>
    <row r="348" spans="1:14" s="4" customFormat="1" ht="30" customHeight="1">
      <c r="A348" s="20" t="s">
        <v>224</v>
      </c>
      <c r="B348" s="20" t="s">
        <v>293</v>
      </c>
      <c r="C348" s="20" t="s">
        <v>232</v>
      </c>
      <c r="D348" s="20" t="s">
        <v>226</v>
      </c>
      <c r="E348" s="24" t="s">
        <v>23</v>
      </c>
      <c r="F348" s="52">
        <v>9</v>
      </c>
      <c r="G348" s="52">
        <v>9</v>
      </c>
      <c r="H348" s="20" t="s">
        <v>278</v>
      </c>
      <c r="I348" s="50" t="s">
        <v>228</v>
      </c>
      <c r="J348" s="32"/>
      <c r="K348" s="32"/>
      <c r="L348" s="53">
        <v>2</v>
      </c>
      <c r="M348" s="53"/>
      <c r="N348" s="53"/>
    </row>
    <row r="349" spans="1:14" s="4" customFormat="1" ht="30" customHeight="1">
      <c r="A349" s="20" t="s">
        <v>224</v>
      </c>
      <c r="B349" s="20" t="s">
        <v>236</v>
      </c>
      <c r="C349" s="20" t="s">
        <v>232</v>
      </c>
      <c r="D349" s="20" t="s">
        <v>226</v>
      </c>
      <c r="E349" s="24" t="s">
        <v>23</v>
      </c>
      <c r="F349" s="52">
        <v>5.13</v>
      </c>
      <c r="G349" s="52">
        <v>5.13</v>
      </c>
      <c r="H349" s="20" t="s">
        <v>278</v>
      </c>
      <c r="I349" s="50" t="s">
        <v>228</v>
      </c>
      <c r="J349" s="32">
        <v>1</v>
      </c>
      <c r="K349" s="32"/>
      <c r="L349" s="53">
        <v>2</v>
      </c>
      <c r="M349" s="53"/>
      <c r="N349" s="53"/>
    </row>
    <row r="350" spans="1:14" s="4" customFormat="1" ht="30" customHeight="1">
      <c r="A350" s="20" t="s">
        <v>224</v>
      </c>
      <c r="B350" s="20" t="s">
        <v>237</v>
      </c>
      <c r="C350" s="20" t="s">
        <v>235</v>
      </c>
      <c r="D350" s="20" t="s">
        <v>226</v>
      </c>
      <c r="E350" s="24" t="s">
        <v>23</v>
      </c>
      <c r="F350" s="52">
        <v>25.8</v>
      </c>
      <c r="G350" s="52">
        <v>25.8</v>
      </c>
      <c r="H350" s="20" t="s">
        <v>278</v>
      </c>
      <c r="I350" s="50" t="s">
        <v>228</v>
      </c>
      <c r="J350" s="32"/>
      <c r="K350" s="32"/>
      <c r="L350" s="53">
        <v>3</v>
      </c>
      <c r="M350" s="53"/>
      <c r="N350" s="53"/>
    </row>
    <row r="351" spans="1:14" s="4" customFormat="1" ht="30" customHeight="1">
      <c r="A351" s="20" t="s">
        <v>224</v>
      </c>
      <c r="B351" s="20" t="s">
        <v>112</v>
      </c>
      <c r="C351" s="20" t="s">
        <v>232</v>
      </c>
      <c r="D351" s="20" t="s">
        <v>226</v>
      </c>
      <c r="E351" s="24" t="s">
        <v>23</v>
      </c>
      <c r="F351" s="52">
        <v>6.99</v>
      </c>
      <c r="G351" s="52">
        <v>6.99</v>
      </c>
      <c r="H351" s="20" t="s">
        <v>278</v>
      </c>
      <c r="I351" s="50" t="s">
        <v>228</v>
      </c>
      <c r="J351" s="32">
        <v>1</v>
      </c>
      <c r="K351" s="32"/>
      <c r="L351" s="53">
        <v>2</v>
      </c>
      <c r="M351" s="53"/>
      <c r="N351" s="53"/>
    </row>
    <row r="352" spans="1:14" s="4" customFormat="1" ht="30" customHeight="1">
      <c r="A352" s="20" t="s">
        <v>224</v>
      </c>
      <c r="B352" s="20" t="s">
        <v>210</v>
      </c>
      <c r="C352" s="20" t="s">
        <v>232</v>
      </c>
      <c r="D352" s="20" t="s">
        <v>226</v>
      </c>
      <c r="E352" s="24" t="s">
        <v>23</v>
      </c>
      <c r="F352" s="52">
        <v>10.41</v>
      </c>
      <c r="G352" s="52">
        <v>10.41</v>
      </c>
      <c r="H352" s="20" t="s">
        <v>278</v>
      </c>
      <c r="I352" s="50" t="s">
        <v>228</v>
      </c>
      <c r="J352" s="32">
        <v>1</v>
      </c>
      <c r="K352" s="32"/>
      <c r="L352" s="53">
        <v>2</v>
      </c>
      <c r="M352" s="53"/>
      <c r="N352" s="53"/>
    </row>
    <row r="353" spans="1:14" s="4" customFormat="1" ht="30" customHeight="1">
      <c r="A353" s="20" t="s">
        <v>224</v>
      </c>
      <c r="B353" s="20" t="s">
        <v>113</v>
      </c>
      <c r="C353" s="20" t="s">
        <v>235</v>
      </c>
      <c r="D353" s="20" t="s">
        <v>226</v>
      </c>
      <c r="E353" s="24" t="s">
        <v>23</v>
      </c>
      <c r="F353" s="52">
        <v>14.87</v>
      </c>
      <c r="G353" s="52">
        <v>14.87</v>
      </c>
      <c r="H353" s="20" t="s">
        <v>278</v>
      </c>
      <c r="I353" s="50" t="s">
        <v>228</v>
      </c>
      <c r="J353" s="32">
        <v>1</v>
      </c>
      <c r="K353" s="32"/>
      <c r="L353" s="53">
        <v>3</v>
      </c>
      <c r="M353" s="53"/>
      <c r="N353" s="53"/>
    </row>
    <row r="354" spans="1:14" s="4" customFormat="1" ht="30" customHeight="1">
      <c r="A354" s="20" t="s">
        <v>224</v>
      </c>
      <c r="B354" s="20" t="s">
        <v>111</v>
      </c>
      <c r="C354" s="20" t="s">
        <v>225</v>
      </c>
      <c r="D354" s="20" t="s">
        <v>226</v>
      </c>
      <c r="E354" s="24" t="s">
        <v>23</v>
      </c>
      <c r="F354" s="52">
        <v>7.66</v>
      </c>
      <c r="G354" s="52">
        <v>7.66</v>
      </c>
      <c r="H354" s="20" t="s">
        <v>278</v>
      </c>
      <c r="I354" s="50" t="s">
        <v>228</v>
      </c>
      <c r="J354" s="32"/>
      <c r="K354" s="32"/>
      <c r="L354" s="53">
        <v>1</v>
      </c>
      <c r="M354" s="53"/>
      <c r="N354" s="53"/>
    </row>
    <row r="355" spans="1:14" s="4" customFormat="1" ht="30" customHeight="1">
      <c r="A355" s="20" t="s">
        <v>224</v>
      </c>
      <c r="B355" s="20" t="s">
        <v>168</v>
      </c>
      <c r="C355" s="20" t="s">
        <v>235</v>
      </c>
      <c r="D355" s="20" t="s">
        <v>226</v>
      </c>
      <c r="E355" s="24" t="s">
        <v>23</v>
      </c>
      <c r="F355" s="52">
        <v>15.86</v>
      </c>
      <c r="G355" s="52">
        <v>15.86</v>
      </c>
      <c r="H355" s="20" t="s">
        <v>278</v>
      </c>
      <c r="I355" s="50" t="s">
        <v>228</v>
      </c>
      <c r="J355" s="32">
        <v>1</v>
      </c>
      <c r="K355" s="32"/>
      <c r="L355" s="53">
        <v>3</v>
      </c>
      <c r="M355" s="53"/>
      <c r="N355" s="53"/>
    </row>
    <row r="356" spans="1:14" s="4" customFormat="1" ht="30" customHeight="1">
      <c r="A356" s="20" t="s">
        <v>224</v>
      </c>
      <c r="B356" s="20" t="s">
        <v>294</v>
      </c>
      <c r="C356" s="20" t="s">
        <v>295</v>
      </c>
      <c r="D356" s="20" t="s">
        <v>226</v>
      </c>
      <c r="E356" s="24" t="s">
        <v>23</v>
      </c>
      <c r="F356" s="52">
        <v>85.24</v>
      </c>
      <c r="G356" s="52">
        <v>85.24</v>
      </c>
      <c r="H356" s="20" t="s">
        <v>278</v>
      </c>
      <c r="I356" s="50" t="s">
        <v>228</v>
      </c>
      <c r="J356" s="32"/>
      <c r="K356" s="32"/>
      <c r="L356" s="53">
        <v>10</v>
      </c>
      <c r="M356" s="53"/>
      <c r="N356" s="53"/>
    </row>
    <row r="357" spans="1:14" s="4" customFormat="1" ht="30" customHeight="1">
      <c r="A357" s="20" t="s">
        <v>224</v>
      </c>
      <c r="B357" s="20" t="s">
        <v>242</v>
      </c>
      <c r="C357" s="20" t="s">
        <v>232</v>
      </c>
      <c r="D357" s="20" t="s">
        <v>226</v>
      </c>
      <c r="E357" s="24" t="s">
        <v>23</v>
      </c>
      <c r="F357" s="52">
        <v>6</v>
      </c>
      <c r="G357" s="52">
        <v>6</v>
      </c>
      <c r="H357" s="20" t="s">
        <v>278</v>
      </c>
      <c r="I357" s="50" t="s">
        <v>228</v>
      </c>
      <c r="J357" s="32"/>
      <c r="K357" s="32"/>
      <c r="L357" s="53">
        <v>2</v>
      </c>
      <c r="M357" s="53"/>
      <c r="N357" s="53"/>
    </row>
    <row r="358" spans="1:14" s="4" customFormat="1" ht="30" customHeight="1">
      <c r="A358" s="20" t="s">
        <v>224</v>
      </c>
      <c r="B358" s="20" t="s">
        <v>296</v>
      </c>
      <c r="C358" s="20" t="s">
        <v>225</v>
      </c>
      <c r="D358" s="20" t="s">
        <v>226</v>
      </c>
      <c r="E358" s="24" t="s">
        <v>23</v>
      </c>
      <c r="F358" s="52">
        <v>4.46</v>
      </c>
      <c r="G358" s="52">
        <v>4.46</v>
      </c>
      <c r="H358" s="20" t="s">
        <v>278</v>
      </c>
      <c r="I358" s="50" t="s">
        <v>228</v>
      </c>
      <c r="J358" s="32"/>
      <c r="K358" s="32"/>
      <c r="L358" s="53">
        <v>1</v>
      </c>
      <c r="M358" s="53"/>
      <c r="N358" s="53"/>
    </row>
    <row r="359" spans="1:14" s="4" customFormat="1" ht="30" customHeight="1">
      <c r="A359" s="20" t="s">
        <v>224</v>
      </c>
      <c r="B359" s="20" t="s">
        <v>117</v>
      </c>
      <c r="C359" s="20" t="s">
        <v>297</v>
      </c>
      <c r="D359" s="20" t="s">
        <v>226</v>
      </c>
      <c r="E359" s="24" t="s">
        <v>23</v>
      </c>
      <c r="F359" s="52">
        <v>63.52</v>
      </c>
      <c r="G359" s="52">
        <v>63.52</v>
      </c>
      <c r="H359" s="20" t="s">
        <v>278</v>
      </c>
      <c r="I359" s="50" t="s">
        <v>228</v>
      </c>
      <c r="J359" s="32">
        <v>1</v>
      </c>
      <c r="K359" s="32"/>
      <c r="L359" s="53">
        <v>1</v>
      </c>
      <c r="M359" s="53"/>
      <c r="N359" s="53">
        <v>1</v>
      </c>
    </row>
    <row r="360" spans="1:14" s="4" customFormat="1" ht="30" customHeight="1">
      <c r="A360" s="20" t="s">
        <v>224</v>
      </c>
      <c r="B360" s="20" t="s">
        <v>241</v>
      </c>
      <c r="C360" s="20" t="s">
        <v>292</v>
      </c>
      <c r="D360" s="20" t="s">
        <v>226</v>
      </c>
      <c r="E360" s="24" t="s">
        <v>23</v>
      </c>
      <c r="F360" s="52">
        <v>8.6</v>
      </c>
      <c r="G360" s="52">
        <v>8.6</v>
      </c>
      <c r="H360" s="20" t="s">
        <v>278</v>
      </c>
      <c r="I360" s="50" t="s">
        <v>228</v>
      </c>
      <c r="J360" s="32"/>
      <c r="K360" s="32"/>
      <c r="L360" s="53">
        <v>3</v>
      </c>
      <c r="M360" s="53">
        <v>3</v>
      </c>
      <c r="N360" s="53"/>
    </row>
    <row r="361" spans="1:14" s="4" customFormat="1" ht="30" customHeight="1">
      <c r="A361" s="20" t="s">
        <v>224</v>
      </c>
      <c r="B361" s="20" t="s">
        <v>243</v>
      </c>
      <c r="C361" s="20" t="s">
        <v>225</v>
      </c>
      <c r="D361" s="20" t="s">
        <v>226</v>
      </c>
      <c r="E361" s="24" t="s">
        <v>23</v>
      </c>
      <c r="F361" s="52">
        <v>2.62</v>
      </c>
      <c r="G361" s="52">
        <v>2.62</v>
      </c>
      <c r="H361" s="20" t="s">
        <v>278</v>
      </c>
      <c r="I361" s="50" t="s">
        <v>228</v>
      </c>
      <c r="J361" s="32"/>
      <c r="K361" s="32"/>
      <c r="L361" s="53">
        <v>1</v>
      </c>
      <c r="M361" s="53"/>
      <c r="N361" s="53">
        <v>3</v>
      </c>
    </row>
    <row r="362" spans="1:14" s="4" customFormat="1" ht="30" customHeight="1">
      <c r="A362" s="20" t="s">
        <v>224</v>
      </c>
      <c r="B362" s="20" t="s">
        <v>122</v>
      </c>
      <c r="C362" s="20" t="s">
        <v>298</v>
      </c>
      <c r="D362" s="20" t="s">
        <v>226</v>
      </c>
      <c r="E362" s="24" t="s">
        <v>23</v>
      </c>
      <c r="F362" s="52">
        <v>32.58</v>
      </c>
      <c r="G362" s="52">
        <v>32.58</v>
      </c>
      <c r="H362" s="20" t="s">
        <v>278</v>
      </c>
      <c r="I362" s="50" t="s">
        <v>228</v>
      </c>
      <c r="J362" s="32">
        <v>1</v>
      </c>
      <c r="K362" s="32"/>
      <c r="L362" s="53">
        <v>4</v>
      </c>
      <c r="M362" s="53"/>
      <c r="N362" s="53"/>
    </row>
    <row r="363" spans="1:14" s="4" customFormat="1" ht="30" customHeight="1">
      <c r="A363" s="20" t="s">
        <v>224</v>
      </c>
      <c r="B363" s="20" t="s">
        <v>28</v>
      </c>
      <c r="C363" s="20" t="s">
        <v>225</v>
      </c>
      <c r="D363" s="20" t="s">
        <v>226</v>
      </c>
      <c r="E363" s="24" t="s">
        <v>23</v>
      </c>
      <c r="F363" s="52">
        <v>8.67</v>
      </c>
      <c r="G363" s="52">
        <v>8.67</v>
      </c>
      <c r="H363" s="20" t="s">
        <v>278</v>
      </c>
      <c r="I363" s="50" t="s">
        <v>228</v>
      </c>
      <c r="J363" s="32">
        <v>1</v>
      </c>
      <c r="K363" s="32"/>
      <c r="L363" s="53">
        <v>1</v>
      </c>
      <c r="M363" s="53"/>
      <c r="N363" s="53"/>
    </row>
    <row r="364" spans="1:14" s="4" customFormat="1" ht="30" customHeight="1">
      <c r="A364" s="20" t="s">
        <v>224</v>
      </c>
      <c r="B364" s="20" t="s">
        <v>299</v>
      </c>
      <c r="C364" s="20" t="s">
        <v>225</v>
      </c>
      <c r="D364" s="20" t="s">
        <v>226</v>
      </c>
      <c r="E364" s="24" t="s">
        <v>23</v>
      </c>
      <c r="F364" s="52">
        <v>0</v>
      </c>
      <c r="G364" s="52">
        <v>0</v>
      </c>
      <c r="H364" s="20" t="s">
        <v>278</v>
      </c>
      <c r="I364" s="50" t="s">
        <v>228</v>
      </c>
      <c r="J364" s="32">
        <v>1</v>
      </c>
      <c r="K364" s="32"/>
      <c r="L364" s="53">
        <v>1</v>
      </c>
      <c r="M364" s="53"/>
      <c r="N364" s="53"/>
    </row>
    <row r="365" spans="1:14" s="4" customFormat="1" ht="30" customHeight="1">
      <c r="A365" s="20" t="s">
        <v>224</v>
      </c>
      <c r="B365" s="20" t="s">
        <v>123</v>
      </c>
      <c r="C365" s="20" t="s">
        <v>232</v>
      </c>
      <c r="D365" s="20" t="s">
        <v>226</v>
      </c>
      <c r="E365" s="24" t="s">
        <v>23</v>
      </c>
      <c r="F365" s="52">
        <v>6.96</v>
      </c>
      <c r="G365" s="52">
        <v>6.96</v>
      </c>
      <c r="H365" s="20" t="s">
        <v>278</v>
      </c>
      <c r="I365" s="50" t="s">
        <v>228</v>
      </c>
      <c r="J365" s="32">
        <v>1</v>
      </c>
      <c r="K365" s="32"/>
      <c r="L365" s="53">
        <v>2</v>
      </c>
      <c r="M365" s="53"/>
      <c r="N365" s="53"/>
    </row>
    <row r="366" spans="1:14" s="4" customFormat="1" ht="30" customHeight="1">
      <c r="A366" s="20" t="s">
        <v>224</v>
      </c>
      <c r="B366" s="20" t="s">
        <v>300</v>
      </c>
      <c r="C366" s="20" t="s">
        <v>232</v>
      </c>
      <c r="D366" s="20" t="s">
        <v>226</v>
      </c>
      <c r="E366" s="24" t="s">
        <v>23</v>
      </c>
      <c r="F366" s="52">
        <v>11.46</v>
      </c>
      <c r="G366" s="52">
        <v>11.46</v>
      </c>
      <c r="H366" s="20" t="s">
        <v>278</v>
      </c>
      <c r="I366" s="50" t="s">
        <v>228</v>
      </c>
      <c r="J366" s="32">
        <v>1</v>
      </c>
      <c r="K366" s="32"/>
      <c r="L366" s="53">
        <v>2</v>
      </c>
      <c r="M366" s="53"/>
      <c r="N366" s="53"/>
    </row>
    <row r="367" spans="1:14" s="4" customFormat="1" ht="30" customHeight="1">
      <c r="A367" s="20" t="s">
        <v>224</v>
      </c>
      <c r="B367" s="20" t="s">
        <v>74</v>
      </c>
      <c r="C367" s="20" t="s">
        <v>225</v>
      </c>
      <c r="D367" s="20" t="s">
        <v>226</v>
      </c>
      <c r="E367" s="24" t="s">
        <v>23</v>
      </c>
      <c r="F367" s="52">
        <v>0.39</v>
      </c>
      <c r="G367" s="52">
        <v>0.39</v>
      </c>
      <c r="H367" s="20" t="s">
        <v>278</v>
      </c>
      <c r="I367" s="50" t="s">
        <v>228</v>
      </c>
      <c r="J367" s="32"/>
      <c r="K367" s="32"/>
      <c r="L367" s="53">
        <v>1</v>
      </c>
      <c r="M367" s="53"/>
      <c r="N367" s="53"/>
    </row>
    <row r="368" spans="1:14" s="4" customFormat="1" ht="30" customHeight="1">
      <c r="A368" s="20" t="s">
        <v>224</v>
      </c>
      <c r="B368" s="20" t="s">
        <v>128</v>
      </c>
      <c r="C368" s="20" t="s">
        <v>225</v>
      </c>
      <c r="D368" s="20" t="s">
        <v>226</v>
      </c>
      <c r="E368" s="24" t="s">
        <v>23</v>
      </c>
      <c r="F368" s="52">
        <v>0</v>
      </c>
      <c r="G368" s="52">
        <v>0</v>
      </c>
      <c r="H368" s="20" t="s">
        <v>278</v>
      </c>
      <c r="I368" s="50" t="s">
        <v>228</v>
      </c>
      <c r="J368" s="32"/>
      <c r="K368" s="32"/>
      <c r="L368" s="53">
        <v>1</v>
      </c>
      <c r="M368" s="53"/>
      <c r="N368" s="53"/>
    </row>
    <row r="369" spans="1:14" s="4" customFormat="1" ht="30" customHeight="1">
      <c r="A369" s="20" t="s">
        <v>224</v>
      </c>
      <c r="B369" s="20" t="s">
        <v>127</v>
      </c>
      <c r="C369" s="20" t="s">
        <v>225</v>
      </c>
      <c r="D369" s="20" t="s">
        <v>226</v>
      </c>
      <c r="E369" s="24" t="s">
        <v>23</v>
      </c>
      <c r="F369" s="52">
        <v>11.56</v>
      </c>
      <c r="G369" s="52">
        <v>11.56</v>
      </c>
      <c r="H369" s="20" t="s">
        <v>278</v>
      </c>
      <c r="I369" s="50" t="s">
        <v>228</v>
      </c>
      <c r="J369" s="32">
        <v>1</v>
      </c>
      <c r="K369" s="32"/>
      <c r="L369" s="53">
        <v>1</v>
      </c>
      <c r="M369" s="53"/>
      <c r="N369" s="53"/>
    </row>
    <row r="370" spans="1:14" s="4" customFormat="1" ht="30" customHeight="1">
      <c r="A370" s="20" t="s">
        <v>224</v>
      </c>
      <c r="B370" s="20" t="s">
        <v>130</v>
      </c>
      <c r="C370" s="20" t="s">
        <v>232</v>
      </c>
      <c r="D370" s="20" t="s">
        <v>226</v>
      </c>
      <c r="E370" s="24" t="s">
        <v>23</v>
      </c>
      <c r="F370" s="52">
        <v>4.76</v>
      </c>
      <c r="G370" s="52">
        <v>4.76</v>
      </c>
      <c r="H370" s="20" t="s">
        <v>278</v>
      </c>
      <c r="I370" s="50" t="s">
        <v>228</v>
      </c>
      <c r="J370" s="32">
        <v>1</v>
      </c>
      <c r="K370" s="32"/>
      <c r="L370" s="53">
        <v>2</v>
      </c>
      <c r="M370" s="53"/>
      <c r="N370" s="53"/>
    </row>
    <row r="371" spans="1:14" s="4" customFormat="1" ht="30" customHeight="1">
      <c r="A371" s="20" t="s">
        <v>224</v>
      </c>
      <c r="B371" s="20" t="s">
        <v>301</v>
      </c>
      <c r="C371" s="20" t="s">
        <v>232</v>
      </c>
      <c r="D371" s="20" t="s">
        <v>226</v>
      </c>
      <c r="E371" s="24" t="s">
        <v>23</v>
      </c>
      <c r="F371" s="52">
        <v>13.2</v>
      </c>
      <c r="G371" s="52">
        <v>13.2</v>
      </c>
      <c r="H371" s="20" t="s">
        <v>278</v>
      </c>
      <c r="I371" s="50" t="s">
        <v>228</v>
      </c>
      <c r="J371" s="32">
        <v>1</v>
      </c>
      <c r="K371" s="32"/>
      <c r="L371" s="53">
        <v>2</v>
      </c>
      <c r="M371" s="53"/>
      <c r="N371" s="53"/>
    </row>
    <row r="372" spans="1:14" s="4" customFormat="1" ht="30" customHeight="1">
      <c r="A372" s="20" t="s">
        <v>224</v>
      </c>
      <c r="B372" s="20" t="s">
        <v>101</v>
      </c>
      <c r="C372" s="20" t="s">
        <v>232</v>
      </c>
      <c r="D372" s="20" t="s">
        <v>226</v>
      </c>
      <c r="E372" s="24" t="s">
        <v>23</v>
      </c>
      <c r="F372" s="52">
        <v>16.5</v>
      </c>
      <c r="G372" s="52">
        <v>16.5</v>
      </c>
      <c r="H372" s="20" t="s">
        <v>278</v>
      </c>
      <c r="I372" s="50" t="s">
        <v>228</v>
      </c>
      <c r="J372" s="32">
        <v>1</v>
      </c>
      <c r="K372" s="32"/>
      <c r="L372" s="53">
        <v>2</v>
      </c>
      <c r="M372" s="53"/>
      <c r="N372" s="53"/>
    </row>
    <row r="373" spans="1:14" s="4" customFormat="1" ht="30" customHeight="1">
      <c r="A373" s="20" t="s">
        <v>224</v>
      </c>
      <c r="B373" s="20" t="s">
        <v>129</v>
      </c>
      <c r="C373" s="20" t="s">
        <v>235</v>
      </c>
      <c r="D373" s="20" t="s">
        <v>226</v>
      </c>
      <c r="E373" s="24" t="s">
        <v>23</v>
      </c>
      <c r="F373" s="52">
        <v>14.74</v>
      </c>
      <c r="G373" s="52">
        <v>14.74</v>
      </c>
      <c r="H373" s="20" t="s">
        <v>278</v>
      </c>
      <c r="I373" s="50" t="s">
        <v>228</v>
      </c>
      <c r="J373" s="32">
        <v>1</v>
      </c>
      <c r="K373" s="32"/>
      <c r="L373" s="53">
        <v>3</v>
      </c>
      <c r="M373" s="53"/>
      <c r="N373" s="53"/>
    </row>
    <row r="374" spans="1:14" s="4" customFormat="1" ht="30" customHeight="1">
      <c r="A374" s="20" t="s">
        <v>224</v>
      </c>
      <c r="B374" s="20" t="s">
        <v>302</v>
      </c>
      <c r="C374" s="20" t="s">
        <v>232</v>
      </c>
      <c r="D374" s="20" t="s">
        <v>226</v>
      </c>
      <c r="E374" s="24" t="s">
        <v>23</v>
      </c>
      <c r="F374" s="52">
        <v>12.7</v>
      </c>
      <c r="G374" s="52">
        <v>12.7</v>
      </c>
      <c r="H374" s="20" t="s">
        <v>278</v>
      </c>
      <c r="I374" s="50" t="s">
        <v>228</v>
      </c>
      <c r="J374" s="32">
        <v>1</v>
      </c>
      <c r="K374" s="32"/>
      <c r="L374" s="53">
        <v>2</v>
      </c>
      <c r="M374" s="53"/>
      <c r="N374" s="53"/>
    </row>
    <row r="375" spans="1:14" s="4" customFormat="1" ht="30" customHeight="1">
      <c r="A375" s="20" t="s">
        <v>224</v>
      </c>
      <c r="B375" s="20" t="s">
        <v>99</v>
      </c>
      <c r="C375" s="20" t="s">
        <v>225</v>
      </c>
      <c r="D375" s="20" t="s">
        <v>226</v>
      </c>
      <c r="E375" s="24" t="s">
        <v>23</v>
      </c>
      <c r="F375" s="52">
        <v>2.92</v>
      </c>
      <c r="G375" s="52">
        <v>2.92</v>
      </c>
      <c r="H375" s="20" t="s">
        <v>278</v>
      </c>
      <c r="I375" s="50" t="s">
        <v>228</v>
      </c>
      <c r="J375" s="32">
        <v>1</v>
      </c>
      <c r="K375" s="32"/>
      <c r="L375" s="53">
        <v>1</v>
      </c>
      <c r="M375" s="53"/>
      <c r="N375" s="53"/>
    </row>
    <row r="376" spans="1:14" s="4" customFormat="1" ht="30" customHeight="1">
      <c r="A376" s="20" t="s">
        <v>224</v>
      </c>
      <c r="B376" s="20" t="s">
        <v>196</v>
      </c>
      <c r="C376" s="20" t="s">
        <v>225</v>
      </c>
      <c r="D376" s="20" t="s">
        <v>226</v>
      </c>
      <c r="E376" s="24" t="s">
        <v>23</v>
      </c>
      <c r="F376" s="52">
        <v>4.89</v>
      </c>
      <c r="G376" s="52">
        <v>4.89</v>
      </c>
      <c r="H376" s="20" t="s">
        <v>278</v>
      </c>
      <c r="I376" s="50" t="s">
        <v>228</v>
      </c>
      <c r="J376" s="32">
        <v>1</v>
      </c>
      <c r="K376" s="32"/>
      <c r="L376" s="53">
        <v>1</v>
      </c>
      <c r="M376" s="53"/>
      <c r="N376" s="53"/>
    </row>
    <row r="377" spans="1:14" s="4" customFormat="1" ht="30" customHeight="1">
      <c r="A377" s="20" t="s">
        <v>224</v>
      </c>
      <c r="B377" s="20" t="s">
        <v>303</v>
      </c>
      <c r="C377" s="20" t="s">
        <v>232</v>
      </c>
      <c r="D377" s="20" t="s">
        <v>226</v>
      </c>
      <c r="E377" s="24" t="s">
        <v>23</v>
      </c>
      <c r="F377" s="52">
        <v>5.27</v>
      </c>
      <c r="G377" s="52">
        <v>5.27</v>
      </c>
      <c r="H377" s="20" t="s">
        <v>278</v>
      </c>
      <c r="I377" s="50" t="s">
        <v>228</v>
      </c>
      <c r="J377" s="32">
        <v>1</v>
      </c>
      <c r="K377" s="32"/>
      <c r="L377" s="53">
        <v>2</v>
      </c>
      <c r="M377" s="53"/>
      <c r="N377" s="53"/>
    </row>
    <row r="378" spans="1:14" s="4" customFormat="1" ht="30" customHeight="1">
      <c r="A378" s="20" t="s">
        <v>224</v>
      </c>
      <c r="B378" s="20" t="s">
        <v>304</v>
      </c>
      <c r="C378" s="20" t="s">
        <v>225</v>
      </c>
      <c r="D378" s="20" t="s">
        <v>226</v>
      </c>
      <c r="E378" s="24" t="s">
        <v>23</v>
      </c>
      <c r="F378" s="52">
        <v>20.18</v>
      </c>
      <c r="G378" s="52">
        <v>20.18</v>
      </c>
      <c r="H378" s="20" t="s">
        <v>278</v>
      </c>
      <c r="I378" s="50" t="s">
        <v>228</v>
      </c>
      <c r="J378" s="32"/>
      <c r="K378" s="32"/>
      <c r="L378" s="53">
        <v>1</v>
      </c>
      <c r="M378" s="53"/>
      <c r="N378" s="53"/>
    </row>
    <row r="379" spans="1:14" s="4" customFormat="1" ht="30" customHeight="1">
      <c r="A379" s="20" t="s">
        <v>224</v>
      </c>
      <c r="B379" s="20" t="s">
        <v>305</v>
      </c>
      <c r="C379" s="20" t="s">
        <v>306</v>
      </c>
      <c r="D379" s="20" t="s">
        <v>226</v>
      </c>
      <c r="E379" s="24" t="s">
        <v>23</v>
      </c>
      <c r="F379" s="52">
        <v>53.5</v>
      </c>
      <c r="G379" s="52">
        <v>53.5</v>
      </c>
      <c r="H379" s="20" t="s">
        <v>278</v>
      </c>
      <c r="I379" s="50" t="s">
        <v>228</v>
      </c>
      <c r="J379" s="32">
        <v>1</v>
      </c>
      <c r="K379" s="32"/>
      <c r="L379" s="53">
        <v>5</v>
      </c>
      <c r="M379" s="53"/>
      <c r="N379" s="53">
        <v>2</v>
      </c>
    </row>
    <row r="380" spans="1:14" s="4" customFormat="1" ht="30" customHeight="1">
      <c r="A380" s="20" t="s">
        <v>224</v>
      </c>
      <c r="B380" s="20" t="s">
        <v>213</v>
      </c>
      <c r="C380" s="20" t="s">
        <v>232</v>
      </c>
      <c r="D380" s="20" t="s">
        <v>226</v>
      </c>
      <c r="E380" s="24" t="s">
        <v>23</v>
      </c>
      <c r="F380" s="52">
        <v>15.83</v>
      </c>
      <c r="G380" s="52">
        <v>15.83</v>
      </c>
      <c r="H380" s="20" t="s">
        <v>278</v>
      </c>
      <c r="I380" s="50" t="s">
        <v>228</v>
      </c>
      <c r="J380" s="32">
        <v>1</v>
      </c>
      <c r="K380" s="32"/>
      <c r="L380" s="53">
        <v>2</v>
      </c>
      <c r="M380" s="53"/>
      <c r="N380" s="53"/>
    </row>
    <row r="381" spans="1:14" s="4" customFormat="1" ht="30" customHeight="1">
      <c r="A381" s="20" t="s">
        <v>224</v>
      </c>
      <c r="B381" s="20" t="s">
        <v>175</v>
      </c>
      <c r="C381" s="20" t="s">
        <v>225</v>
      </c>
      <c r="D381" s="20" t="s">
        <v>226</v>
      </c>
      <c r="E381" s="24" t="s">
        <v>23</v>
      </c>
      <c r="F381" s="52">
        <v>6.82</v>
      </c>
      <c r="G381" s="52">
        <v>6.82</v>
      </c>
      <c r="H381" s="20" t="s">
        <v>278</v>
      </c>
      <c r="I381" s="50" t="s">
        <v>228</v>
      </c>
      <c r="J381" s="32"/>
      <c r="K381" s="32"/>
      <c r="L381" s="53">
        <v>1</v>
      </c>
      <c r="M381" s="53"/>
      <c r="N381" s="53"/>
    </row>
    <row r="382" spans="1:14" s="4" customFormat="1" ht="30" customHeight="1">
      <c r="A382" s="20" t="s">
        <v>224</v>
      </c>
      <c r="B382" s="20" t="s">
        <v>307</v>
      </c>
      <c r="C382" s="20" t="s">
        <v>232</v>
      </c>
      <c r="D382" s="20" t="s">
        <v>226</v>
      </c>
      <c r="E382" s="24" t="s">
        <v>23</v>
      </c>
      <c r="F382" s="52">
        <v>5.94</v>
      </c>
      <c r="G382" s="52">
        <v>5.94</v>
      </c>
      <c r="H382" s="20" t="s">
        <v>278</v>
      </c>
      <c r="I382" s="50" t="s">
        <v>228</v>
      </c>
      <c r="J382" s="32"/>
      <c r="K382" s="32"/>
      <c r="L382" s="53">
        <v>2</v>
      </c>
      <c r="M382" s="53"/>
      <c r="N382" s="53"/>
    </row>
    <row r="383" spans="1:14" s="4" customFormat="1" ht="30" customHeight="1">
      <c r="A383" s="20" t="s">
        <v>224</v>
      </c>
      <c r="B383" s="20" t="s">
        <v>139</v>
      </c>
      <c r="C383" s="20" t="s">
        <v>232</v>
      </c>
      <c r="D383" s="20" t="s">
        <v>226</v>
      </c>
      <c r="E383" s="24" t="s">
        <v>23</v>
      </c>
      <c r="F383" s="52">
        <v>4.63</v>
      </c>
      <c r="G383" s="52">
        <v>4.63</v>
      </c>
      <c r="H383" s="20" t="s">
        <v>278</v>
      </c>
      <c r="I383" s="50" t="s">
        <v>228</v>
      </c>
      <c r="J383" s="32">
        <v>1</v>
      </c>
      <c r="K383" s="32"/>
      <c r="L383" s="53">
        <v>2</v>
      </c>
      <c r="M383" s="53"/>
      <c r="N383" s="53"/>
    </row>
    <row r="384" spans="1:14" s="4" customFormat="1" ht="30" customHeight="1">
      <c r="A384" s="20" t="s">
        <v>224</v>
      </c>
      <c r="B384" s="20" t="s">
        <v>35</v>
      </c>
      <c r="C384" s="20" t="s">
        <v>232</v>
      </c>
      <c r="D384" s="20" t="s">
        <v>226</v>
      </c>
      <c r="E384" s="24" t="s">
        <v>23</v>
      </c>
      <c r="F384" s="52">
        <v>1.27</v>
      </c>
      <c r="G384" s="52">
        <v>1.27</v>
      </c>
      <c r="H384" s="20" t="s">
        <v>278</v>
      </c>
      <c r="I384" s="50" t="s">
        <v>228</v>
      </c>
      <c r="J384" s="32">
        <v>1</v>
      </c>
      <c r="K384" s="32"/>
      <c r="L384" s="53">
        <v>2</v>
      </c>
      <c r="M384" s="53"/>
      <c r="N384" s="53"/>
    </row>
    <row r="385" spans="1:14" s="4" customFormat="1" ht="30" customHeight="1">
      <c r="A385" s="20" t="s">
        <v>224</v>
      </c>
      <c r="B385" s="20" t="s">
        <v>308</v>
      </c>
      <c r="C385" s="20" t="s">
        <v>225</v>
      </c>
      <c r="D385" s="20" t="s">
        <v>226</v>
      </c>
      <c r="E385" s="24" t="s">
        <v>23</v>
      </c>
      <c r="F385" s="52">
        <v>7.39</v>
      </c>
      <c r="G385" s="52">
        <v>7.39</v>
      </c>
      <c r="H385" s="20" t="s">
        <v>278</v>
      </c>
      <c r="I385" s="50" t="s">
        <v>228</v>
      </c>
      <c r="J385" s="32"/>
      <c r="K385" s="32"/>
      <c r="L385" s="53">
        <v>1</v>
      </c>
      <c r="M385" s="53"/>
      <c r="N385" s="53"/>
    </row>
    <row r="386" spans="1:14" s="4" customFormat="1" ht="30" customHeight="1">
      <c r="A386" s="20" t="s">
        <v>224</v>
      </c>
      <c r="B386" s="20" t="s">
        <v>309</v>
      </c>
      <c r="C386" s="20" t="s">
        <v>232</v>
      </c>
      <c r="D386" s="20" t="s">
        <v>226</v>
      </c>
      <c r="E386" s="24" t="s">
        <v>23</v>
      </c>
      <c r="F386" s="52">
        <v>0.99</v>
      </c>
      <c r="G386" s="52">
        <v>0.99</v>
      </c>
      <c r="H386" s="20" t="s">
        <v>278</v>
      </c>
      <c r="I386" s="50" t="s">
        <v>228</v>
      </c>
      <c r="J386" s="32">
        <v>1</v>
      </c>
      <c r="K386" s="32"/>
      <c r="L386" s="53">
        <v>2</v>
      </c>
      <c r="M386" s="53"/>
      <c r="N386" s="53"/>
    </row>
    <row r="387" spans="1:14" s="4" customFormat="1" ht="30" customHeight="1">
      <c r="A387" s="20" t="s">
        <v>224</v>
      </c>
      <c r="B387" s="20" t="s">
        <v>34</v>
      </c>
      <c r="C387" s="20" t="s">
        <v>310</v>
      </c>
      <c r="D387" s="20" t="s">
        <v>226</v>
      </c>
      <c r="E387" s="24" t="s">
        <v>23</v>
      </c>
      <c r="F387" s="52">
        <v>18.35</v>
      </c>
      <c r="G387" s="52">
        <v>18.35</v>
      </c>
      <c r="H387" s="20" t="s">
        <v>278</v>
      </c>
      <c r="I387" s="50" t="s">
        <v>228</v>
      </c>
      <c r="J387" s="32">
        <v>1</v>
      </c>
      <c r="K387" s="32"/>
      <c r="L387" s="53">
        <v>4</v>
      </c>
      <c r="M387" s="53"/>
      <c r="N387" s="53"/>
    </row>
    <row r="388" spans="1:14" s="4" customFormat="1" ht="30" customHeight="1">
      <c r="A388" s="20" t="s">
        <v>224</v>
      </c>
      <c r="B388" s="20" t="s">
        <v>136</v>
      </c>
      <c r="C388" s="20" t="s">
        <v>225</v>
      </c>
      <c r="D388" s="20" t="s">
        <v>226</v>
      </c>
      <c r="E388" s="24" t="s">
        <v>23</v>
      </c>
      <c r="F388" s="52">
        <v>2.78</v>
      </c>
      <c r="G388" s="52">
        <v>2.78</v>
      </c>
      <c r="H388" s="20" t="s">
        <v>278</v>
      </c>
      <c r="I388" s="50" t="s">
        <v>228</v>
      </c>
      <c r="J388" s="32"/>
      <c r="K388" s="32"/>
      <c r="L388" s="53">
        <v>1</v>
      </c>
      <c r="M388" s="53"/>
      <c r="N388" s="53"/>
    </row>
    <row r="389" spans="1:14" s="4" customFormat="1" ht="30" customHeight="1">
      <c r="A389" s="20" t="s">
        <v>224</v>
      </c>
      <c r="B389" s="20" t="s">
        <v>176</v>
      </c>
      <c r="C389" s="20" t="s">
        <v>225</v>
      </c>
      <c r="D389" s="20" t="s">
        <v>226</v>
      </c>
      <c r="E389" s="24" t="s">
        <v>23</v>
      </c>
      <c r="F389" s="52">
        <v>7.02</v>
      </c>
      <c r="G389" s="52">
        <v>7.02</v>
      </c>
      <c r="H389" s="20" t="s">
        <v>278</v>
      </c>
      <c r="I389" s="50" t="s">
        <v>228</v>
      </c>
      <c r="J389" s="32"/>
      <c r="K389" s="32"/>
      <c r="L389" s="53">
        <v>1</v>
      </c>
      <c r="M389" s="53"/>
      <c r="N389" s="53"/>
    </row>
    <row r="390" spans="1:14" s="4" customFormat="1" ht="30" customHeight="1">
      <c r="A390" s="20" t="s">
        <v>224</v>
      </c>
      <c r="B390" s="20" t="s">
        <v>84</v>
      </c>
      <c r="C390" s="20" t="s">
        <v>225</v>
      </c>
      <c r="D390" s="20" t="s">
        <v>226</v>
      </c>
      <c r="E390" s="24" t="s">
        <v>23</v>
      </c>
      <c r="F390" s="52">
        <v>3.5</v>
      </c>
      <c r="G390" s="52">
        <v>3.5</v>
      </c>
      <c r="H390" s="20" t="s">
        <v>278</v>
      </c>
      <c r="I390" s="50" t="s">
        <v>228</v>
      </c>
      <c r="J390" s="32">
        <v>1</v>
      </c>
      <c r="K390" s="32"/>
      <c r="L390" s="53">
        <v>1</v>
      </c>
      <c r="M390" s="53"/>
      <c r="N390" s="53"/>
    </row>
    <row r="391" spans="1:14" s="4" customFormat="1" ht="30" customHeight="1">
      <c r="A391" s="20" t="s">
        <v>224</v>
      </c>
      <c r="B391" s="20" t="s">
        <v>143</v>
      </c>
      <c r="C391" s="20" t="s">
        <v>232</v>
      </c>
      <c r="D391" s="20" t="s">
        <v>226</v>
      </c>
      <c r="E391" s="24" t="s">
        <v>23</v>
      </c>
      <c r="F391" s="52">
        <v>9.86</v>
      </c>
      <c r="G391" s="52">
        <v>9.86</v>
      </c>
      <c r="H391" s="20" t="s">
        <v>278</v>
      </c>
      <c r="I391" s="50" t="s">
        <v>228</v>
      </c>
      <c r="J391" s="32">
        <v>1</v>
      </c>
      <c r="K391" s="32"/>
      <c r="L391" s="53">
        <v>2</v>
      </c>
      <c r="M391" s="53"/>
      <c r="N391" s="53"/>
    </row>
    <row r="392" spans="1:14" s="4" customFormat="1" ht="30" customHeight="1">
      <c r="A392" s="20" t="s">
        <v>224</v>
      </c>
      <c r="B392" s="20" t="s">
        <v>311</v>
      </c>
      <c r="C392" s="20" t="s">
        <v>235</v>
      </c>
      <c r="D392" s="20" t="s">
        <v>226</v>
      </c>
      <c r="E392" s="24" t="s">
        <v>23</v>
      </c>
      <c r="F392" s="52">
        <v>15.26</v>
      </c>
      <c r="G392" s="52">
        <v>15.26</v>
      </c>
      <c r="H392" s="20" t="s">
        <v>278</v>
      </c>
      <c r="I392" s="50" t="s">
        <v>228</v>
      </c>
      <c r="J392" s="32">
        <v>1</v>
      </c>
      <c r="K392" s="32"/>
      <c r="L392" s="53">
        <v>3</v>
      </c>
      <c r="M392" s="53"/>
      <c r="N392" s="53"/>
    </row>
    <row r="393" spans="1:14" s="4" customFormat="1" ht="30" customHeight="1">
      <c r="A393" s="20" t="s">
        <v>224</v>
      </c>
      <c r="B393" s="20" t="s">
        <v>312</v>
      </c>
      <c r="C393" s="20" t="s">
        <v>235</v>
      </c>
      <c r="D393" s="20" t="s">
        <v>226</v>
      </c>
      <c r="E393" s="24" t="s">
        <v>23</v>
      </c>
      <c r="F393" s="52">
        <v>13.13</v>
      </c>
      <c r="G393" s="52">
        <v>13.13</v>
      </c>
      <c r="H393" s="20" t="s">
        <v>278</v>
      </c>
      <c r="I393" s="50" t="s">
        <v>228</v>
      </c>
      <c r="J393" s="32">
        <v>1</v>
      </c>
      <c r="K393" s="32"/>
      <c r="L393" s="53">
        <v>3</v>
      </c>
      <c r="M393" s="53"/>
      <c r="N393" s="53"/>
    </row>
    <row r="394" spans="1:14" s="4" customFormat="1" ht="30" customHeight="1">
      <c r="A394" s="20" t="s">
        <v>224</v>
      </c>
      <c r="B394" s="20" t="s">
        <v>313</v>
      </c>
      <c r="C394" s="20" t="s">
        <v>314</v>
      </c>
      <c r="D394" s="20" t="s">
        <v>226</v>
      </c>
      <c r="E394" s="24" t="s">
        <v>23</v>
      </c>
      <c r="F394" s="52">
        <v>98.68</v>
      </c>
      <c r="G394" s="52">
        <v>98.68</v>
      </c>
      <c r="H394" s="20" t="s">
        <v>278</v>
      </c>
      <c r="I394" s="50" t="s">
        <v>228</v>
      </c>
      <c r="J394" s="32"/>
      <c r="K394" s="32"/>
      <c r="L394" s="53">
        <v>3</v>
      </c>
      <c r="M394" s="53"/>
      <c r="N394" s="53">
        <v>2</v>
      </c>
    </row>
    <row r="395" spans="1:14" s="4" customFormat="1" ht="30" customHeight="1">
      <c r="A395" s="20" t="s">
        <v>224</v>
      </c>
      <c r="B395" s="20" t="s">
        <v>315</v>
      </c>
      <c r="C395" s="20" t="s">
        <v>235</v>
      </c>
      <c r="D395" s="20" t="s">
        <v>226</v>
      </c>
      <c r="E395" s="24" t="s">
        <v>23</v>
      </c>
      <c r="F395" s="52">
        <v>11.98</v>
      </c>
      <c r="G395" s="52">
        <v>11.98</v>
      </c>
      <c r="H395" s="20" t="s">
        <v>278</v>
      </c>
      <c r="I395" s="50" t="s">
        <v>228</v>
      </c>
      <c r="J395" s="32">
        <v>1</v>
      </c>
      <c r="K395" s="32"/>
      <c r="L395" s="53">
        <v>2</v>
      </c>
      <c r="M395" s="53"/>
      <c r="N395" s="53"/>
    </row>
    <row r="396" spans="1:14" s="4" customFormat="1" ht="30" customHeight="1">
      <c r="A396" s="20" t="s">
        <v>224</v>
      </c>
      <c r="B396" s="20" t="s">
        <v>316</v>
      </c>
      <c r="C396" s="20" t="s">
        <v>232</v>
      </c>
      <c r="D396" s="20" t="s">
        <v>226</v>
      </c>
      <c r="E396" s="24" t="s">
        <v>23</v>
      </c>
      <c r="F396" s="52">
        <v>5.55</v>
      </c>
      <c r="G396" s="52">
        <v>5.55</v>
      </c>
      <c r="H396" s="20" t="s">
        <v>278</v>
      </c>
      <c r="I396" s="50" t="s">
        <v>228</v>
      </c>
      <c r="J396" s="32">
        <v>1</v>
      </c>
      <c r="K396" s="32"/>
      <c r="L396" s="53">
        <v>3</v>
      </c>
      <c r="M396" s="53"/>
      <c r="N396" s="53"/>
    </row>
    <row r="397" spans="1:14" s="4" customFormat="1" ht="30" customHeight="1">
      <c r="A397" s="20" t="s">
        <v>224</v>
      </c>
      <c r="B397" s="20" t="s">
        <v>145</v>
      </c>
      <c r="C397" s="20" t="s">
        <v>235</v>
      </c>
      <c r="D397" s="20" t="s">
        <v>226</v>
      </c>
      <c r="E397" s="24" t="s">
        <v>23</v>
      </c>
      <c r="F397" s="52">
        <v>11.78</v>
      </c>
      <c r="G397" s="52">
        <v>11.78</v>
      </c>
      <c r="H397" s="20" t="s">
        <v>278</v>
      </c>
      <c r="I397" s="50" t="s">
        <v>228</v>
      </c>
      <c r="J397" s="32">
        <v>1</v>
      </c>
      <c r="K397" s="32"/>
      <c r="L397" s="53">
        <v>1</v>
      </c>
      <c r="M397" s="53"/>
      <c r="N397" s="53"/>
    </row>
    <row r="398" spans="1:14" s="4" customFormat="1" ht="30" customHeight="1">
      <c r="A398" s="20" t="s">
        <v>224</v>
      </c>
      <c r="B398" s="20" t="s">
        <v>66</v>
      </c>
      <c r="C398" s="20" t="s">
        <v>225</v>
      </c>
      <c r="D398" s="20" t="s">
        <v>226</v>
      </c>
      <c r="E398" s="24" t="s">
        <v>23</v>
      </c>
      <c r="F398" s="52">
        <v>7.2</v>
      </c>
      <c r="G398" s="52">
        <v>7.2</v>
      </c>
      <c r="H398" s="20" t="s">
        <v>278</v>
      </c>
      <c r="I398" s="50" t="s">
        <v>228</v>
      </c>
      <c r="J398" s="32"/>
      <c r="K398" s="32"/>
      <c r="L398" s="53">
        <v>1</v>
      </c>
      <c r="M398" s="53"/>
      <c r="N398" s="53"/>
    </row>
    <row r="399" spans="1:14" s="4" customFormat="1" ht="30" customHeight="1">
      <c r="A399" s="20" t="s">
        <v>224</v>
      </c>
      <c r="B399" s="20" t="s">
        <v>317</v>
      </c>
      <c r="C399" s="20" t="s">
        <v>225</v>
      </c>
      <c r="D399" s="20" t="s">
        <v>226</v>
      </c>
      <c r="E399" s="24" t="s">
        <v>23</v>
      </c>
      <c r="F399" s="52">
        <v>5.1</v>
      </c>
      <c r="G399" s="52">
        <v>5.1</v>
      </c>
      <c r="H399" s="20" t="s">
        <v>278</v>
      </c>
      <c r="I399" s="50" t="s">
        <v>228</v>
      </c>
      <c r="J399" s="32">
        <v>1</v>
      </c>
      <c r="K399" s="32"/>
      <c r="L399" s="53">
        <v>1</v>
      </c>
      <c r="M399" s="53"/>
      <c r="N399" s="53"/>
    </row>
    <row r="400" spans="1:14" s="4" customFormat="1" ht="30" customHeight="1">
      <c r="A400" s="20" t="s">
        <v>224</v>
      </c>
      <c r="B400" s="20" t="s">
        <v>318</v>
      </c>
      <c r="C400" s="20" t="s">
        <v>225</v>
      </c>
      <c r="D400" s="20" t="s">
        <v>226</v>
      </c>
      <c r="E400" s="24" t="s">
        <v>23</v>
      </c>
      <c r="F400" s="52">
        <v>5.98</v>
      </c>
      <c r="G400" s="52">
        <v>5.98</v>
      </c>
      <c r="H400" s="20" t="s">
        <v>278</v>
      </c>
      <c r="I400" s="50" t="s">
        <v>228</v>
      </c>
      <c r="J400" s="32"/>
      <c r="K400" s="32"/>
      <c r="L400" s="53">
        <v>2</v>
      </c>
      <c r="M400" s="53"/>
      <c r="N400" s="53"/>
    </row>
    <row r="401" spans="1:14" s="4" customFormat="1" ht="30" customHeight="1">
      <c r="A401" s="20" t="s">
        <v>224</v>
      </c>
      <c r="B401" s="20" t="s">
        <v>198</v>
      </c>
      <c r="C401" s="20" t="s">
        <v>232</v>
      </c>
      <c r="D401" s="20" t="s">
        <v>226</v>
      </c>
      <c r="E401" s="24" t="s">
        <v>23</v>
      </c>
      <c r="F401" s="52">
        <v>4.34</v>
      </c>
      <c r="G401" s="52">
        <v>4.34</v>
      </c>
      <c r="H401" s="20" t="s">
        <v>278</v>
      </c>
      <c r="I401" s="50" t="s">
        <v>228</v>
      </c>
      <c r="J401" s="32">
        <v>1</v>
      </c>
      <c r="K401" s="32"/>
      <c r="L401" s="53"/>
      <c r="M401" s="53"/>
      <c r="N401" s="53">
        <v>5</v>
      </c>
    </row>
    <row r="402" spans="1:14" s="4" customFormat="1" ht="30" customHeight="1">
      <c r="A402" s="20" t="s">
        <v>224</v>
      </c>
      <c r="B402" s="20" t="s">
        <v>263</v>
      </c>
      <c r="C402" s="20" t="s">
        <v>319</v>
      </c>
      <c r="D402" s="20" t="s">
        <v>226</v>
      </c>
      <c r="E402" s="24" t="s">
        <v>23</v>
      </c>
      <c r="F402" s="52">
        <v>12.1</v>
      </c>
      <c r="G402" s="52">
        <v>12.1</v>
      </c>
      <c r="H402" s="20" t="s">
        <v>278</v>
      </c>
      <c r="I402" s="50" t="s">
        <v>228</v>
      </c>
      <c r="J402" s="32"/>
      <c r="K402" s="32"/>
      <c r="L402" s="53">
        <v>4</v>
      </c>
      <c r="M402" s="53"/>
      <c r="N402" s="53"/>
    </row>
    <row r="403" spans="1:14" s="4" customFormat="1" ht="30" customHeight="1">
      <c r="A403" s="20" t="s">
        <v>224</v>
      </c>
      <c r="B403" s="20" t="s">
        <v>320</v>
      </c>
      <c r="C403" s="20" t="s">
        <v>310</v>
      </c>
      <c r="D403" s="20" t="s">
        <v>226</v>
      </c>
      <c r="E403" s="24" t="s">
        <v>23</v>
      </c>
      <c r="F403" s="52">
        <v>25.55</v>
      </c>
      <c r="G403" s="52">
        <v>25.55</v>
      </c>
      <c r="H403" s="20" t="s">
        <v>278</v>
      </c>
      <c r="I403" s="50" t="s">
        <v>228</v>
      </c>
      <c r="J403" s="32">
        <v>1</v>
      </c>
      <c r="K403" s="32"/>
      <c r="L403" s="53">
        <v>2</v>
      </c>
      <c r="M403" s="53"/>
      <c r="N403" s="53"/>
    </row>
    <row r="404" spans="1:14" s="4" customFormat="1" ht="30" customHeight="1">
      <c r="A404" s="20" t="s">
        <v>224</v>
      </c>
      <c r="B404" s="20" t="s">
        <v>321</v>
      </c>
      <c r="C404" s="20" t="s">
        <v>232</v>
      </c>
      <c r="D404" s="20" t="s">
        <v>226</v>
      </c>
      <c r="E404" s="24" t="s">
        <v>23</v>
      </c>
      <c r="F404" s="52">
        <v>5.55</v>
      </c>
      <c r="G404" s="52">
        <v>5.55</v>
      </c>
      <c r="H404" s="20" t="s">
        <v>278</v>
      </c>
      <c r="I404" s="50" t="s">
        <v>228</v>
      </c>
      <c r="J404" s="32">
        <v>1</v>
      </c>
      <c r="K404" s="32"/>
      <c r="L404" s="53">
        <v>2</v>
      </c>
      <c r="M404" s="53"/>
      <c r="N404" s="53"/>
    </row>
    <row r="405" spans="1:14" s="4" customFormat="1" ht="30" customHeight="1">
      <c r="A405" s="20" t="s">
        <v>224</v>
      </c>
      <c r="B405" s="20" t="s">
        <v>47</v>
      </c>
      <c r="C405" s="20" t="s">
        <v>235</v>
      </c>
      <c r="D405" s="20" t="s">
        <v>226</v>
      </c>
      <c r="E405" s="24" t="s">
        <v>23</v>
      </c>
      <c r="F405" s="52">
        <v>17.27</v>
      </c>
      <c r="G405" s="52">
        <v>17.27</v>
      </c>
      <c r="H405" s="20" t="s">
        <v>278</v>
      </c>
      <c r="I405" s="50" t="s">
        <v>228</v>
      </c>
      <c r="J405" s="32">
        <v>1</v>
      </c>
      <c r="K405" s="32"/>
      <c r="L405" s="53">
        <v>3</v>
      </c>
      <c r="M405" s="53"/>
      <c r="N405" s="53"/>
    </row>
    <row r="406" spans="1:14" s="4" customFormat="1" ht="30" customHeight="1">
      <c r="A406" s="20" t="s">
        <v>224</v>
      </c>
      <c r="B406" s="20" t="s">
        <v>322</v>
      </c>
      <c r="C406" s="20" t="s">
        <v>323</v>
      </c>
      <c r="D406" s="20" t="s">
        <v>226</v>
      </c>
      <c r="E406" s="24" t="s">
        <v>23</v>
      </c>
      <c r="F406" s="52">
        <v>22.78</v>
      </c>
      <c r="G406" s="52">
        <v>22.78</v>
      </c>
      <c r="H406" s="20" t="s">
        <v>278</v>
      </c>
      <c r="I406" s="50" t="s">
        <v>228</v>
      </c>
      <c r="J406" s="32"/>
      <c r="K406" s="32"/>
      <c r="L406" s="53">
        <v>2</v>
      </c>
      <c r="M406" s="53"/>
      <c r="N406" s="53"/>
    </row>
    <row r="407" spans="1:14" s="4" customFormat="1" ht="30" customHeight="1">
      <c r="A407" s="20" t="s">
        <v>224</v>
      </c>
      <c r="B407" s="20" t="s">
        <v>272</v>
      </c>
      <c r="C407" s="20" t="s">
        <v>235</v>
      </c>
      <c r="D407" s="20" t="s">
        <v>226</v>
      </c>
      <c r="E407" s="24" t="s">
        <v>23</v>
      </c>
      <c r="F407" s="52">
        <v>16.97</v>
      </c>
      <c r="G407" s="52">
        <v>16.97</v>
      </c>
      <c r="H407" s="20" t="s">
        <v>278</v>
      </c>
      <c r="I407" s="50" t="s">
        <v>228</v>
      </c>
      <c r="J407" s="32">
        <v>1</v>
      </c>
      <c r="K407" s="32"/>
      <c r="L407" s="53">
        <v>3</v>
      </c>
      <c r="M407" s="53"/>
      <c r="N407" s="53"/>
    </row>
    <row r="408" spans="1:14" s="4" customFormat="1" ht="30" customHeight="1">
      <c r="A408" s="20" t="s">
        <v>224</v>
      </c>
      <c r="B408" s="20" t="s">
        <v>161</v>
      </c>
      <c r="C408" s="20" t="s">
        <v>232</v>
      </c>
      <c r="D408" s="20" t="s">
        <v>226</v>
      </c>
      <c r="E408" s="24" t="s">
        <v>23</v>
      </c>
      <c r="F408" s="52">
        <v>2.68</v>
      </c>
      <c r="G408" s="52">
        <v>2.68</v>
      </c>
      <c r="H408" s="20" t="s">
        <v>278</v>
      </c>
      <c r="I408" s="50" t="s">
        <v>228</v>
      </c>
      <c r="J408" s="32">
        <v>1</v>
      </c>
      <c r="K408" s="32"/>
      <c r="L408" s="53">
        <v>2</v>
      </c>
      <c r="M408" s="53"/>
      <c r="N408" s="53"/>
    </row>
    <row r="409" spans="1:14" s="4" customFormat="1" ht="30" customHeight="1">
      <c r="A409" s="20" t="s">
        <v>224</v>
      </c>
      <c r="B409" s="20" t="s">
        <v>195</v>
      </c>
      <c r="C409" s="20" t="s">
        <v>232</v>
      </c>
      <c r="D409" s="20" t="s">
        <v>226</v>
      </c>
      <c r="E409" s="24" t="s">
        <v>23</v>
      </c>
      <c r="F409" s="52">
        <v>8.07</v>
      </c>
      <c r="G409" s="52">
        <v>8.07</v>
      </c>
      <c r="H409" s="20" t="s">
        <v>278</v>
      </c>
      <c r="I409" s="50" t="s">
        <v>228</v>
      </c>
      <c r="J409" s="32">
        <v>1</v>
      </c>
      <c r="K409" s="32"/>
      <c r="L409" s="53">
        <v>2</v>
      </c>
      <c r="M409" s="53"/>
      <c r="N409" s="53"/>
    </row>
    <row r="410" spans="1:14" s="4" customFormat="1" ht="30" customHeight="1">
      <c r="A410" s="20" t="s">
        <v>224</v>
      </c>
      <c r="B410" s="20" t="s">
        <v>324</v>
      </c>
      <c r="C410" s="20" t="s">
        <v>232</v>
      </c>
      <c r="D410" s="20" t="s">
        <v>226</v>
      </c>
      <c r="E410" s="24" t="s">
        <v>23</v>
      </c>
      <c r="F410" s="52">
        <v>12.03</v>
      </c>
      <c r="G410" s="52">
        <v>12.03</v>
      </c>
      <c r="H410" s="20" t="s">
        <v>278</v>
      </c>
      <c r="I410" s="50" t="s">
        <v>228</v>
      </c>
      <c r="J410" s="32">
        <v>1</v>
      </c>
      <c r="K410" s="32"/>
      <c r="L410" s="53">
        <v>2</v>
      </c>
      <c r="M410" s="53"/>
      <c r="N410" s="53"/>
    </row>
    <row r="411" spans="1:14" s="4" customFormat="1" ht="30" customHeight="1">
      <c r="A411" s="20" t="s">
        <v>224</v>
      </c>
      <c r="B411" s="20" t="s">
        <v>151</v>
      </c>
      <c r="C411" s="20" t="s">
        <v>232</v>
      </c>
      <c r="D411" s="20" t="s">
        <v>226</v>
      </c>
      <c r="E411" s="24" t="s">
        <v>23</v>
      </c>
      <c r="F411" s="52">
        <v>9.58</v>
      </c>
      <c r="G411" s="52">
        <v>9.58</v>
      </c>
      <c r="H411" s="20" t="s">
        <v>278</v>
      </c>
      <c r="I411" s="50" t="s">
        <v>228</v>
      </c>
      <c r="J411" s="32">
        <v>1</v>
      </c>
      <c r="K411" s="32"/>
      <c r="L411" s="53">
        <v>2</v>
      </c>
      <c r="M411" s="53"/>
      <c r="N411" s="53"/>
    </row>
    <row r="412" spans="1:14" s="4" customFormat="1" ht="30" customHeight="1">
      <c r="A412" s="20" t="s">
        <v>224</v>
      </c>
      <c r="B412" s="20" t="s">
        <v>325</v>
      </c>
      <c r="C412" s="20" t="s">
        <v>232</v>
      </c>
      <c r="D412" s="20" t="s">
        <v>226</v>
      </c>
      <c r="E412" s="24" t="s">
        <v>23</v>
      </c>
      <c r="F412" s="52">
        <v>5.65</v>
      </c>
      <c r="G412" s="52">
        <v>5.65</v>
      </c>
      <c r="H412" s="20" t="s">
        <v>278</v>
      </c>
      <c r="I412" s="50" t="s">
        <v>228</v>
      </c>
      <c r="J412" s="32">
        <v>1</v>
      </c>
      <c r="K412" s="32"/>
      <c r="L412" s="53">
        <v>2</v>
      </c>
      <c r="M412" s="53"/>
      <c r="N412" s="53"/>
    </row>
    <row r="413" spans="1:14" s="4" customFormat="1" ht="30" customHeight="1">
      <c r="A413" s="20" t="s">
        <v>224</v>
      </c>
      <c r="B413" s="20" t="s">
        <v>155</v>
      </c>
      <c r="C413" s="20" t="s">
        <v>232</v>
      </c>
      <c r="D413" s="20" t="s">
        <v>226</v>
      </c>
      <c r="E413" s="24" t="s">
        <v>23</v>
      </c>
      <c r="F413" s="52">
        <v>11.42</v>
      </c>
      <c r="G413" s="52">
        <v>11.42</v>
      </c>
      <c r="H413" s="20" t="s">
        <v>278</v>
      </c>
      <c r="I413" s="50" t="s">
        <v>228</v>
      </c>
      <c r="J413" s="32">
        <v>1</v>
      </c>
      <c r="K413" s="32"/>
      <c r="L413" s="53">
        <v>2</v>
      </c>
      <c r="M413" s="53"/>
      <c r="N413" s="53"/>
    </row>
    <row r="414" spans="1:14" s="4" customFormat="1" ht="30" customHeight="1">
      <c r="A414" s="20" t="s">
        <v>224</v>
      </c>
      <c r="B414" s="20" t="s">
        <v>275</v>
      </c>
      <c r="C414" s="20" t="s">
        <v>225</v>
      </c>
      <c r="D414" s="20" t="s">
        <v>226</v>
      </c>
      <c r="E414" s="24" t="s">
        <v>23</v>
      </c>
      <c r="F414" s="52">
        <v>2.81</v>
      </c>
      <c r="G414" s="52">
        <v>2.81</v>
      </c>
      <c r="H414" s="20" t="s">
        <v>278</v>
      </c>
      <c r="I414" s="50" t="s">
        <v>228</v>
      </c>
      <c r="J414" s="32">
        <v>1</v>
      </c>
      <c r="K414" s="32"/>
      <c r="L414" s="53">
        <v>1</v>
      </c>
      <c r="M414" s="53"/>
      <c r="N414" s="53"/>
    </row>
    <row r="415" spans="1:14" s="4" customFormat="1" ht="30" customHeight="1">
      <c r="A415" s="20" t="s">
        <v>224</v>
      </c>
      <c r="B415" s="20" t="s">
        <v>160</v>
      </c>
      <c r="C415" s="20" t="s">
        <v>326</v>
      </c>
      <c r="D415" s="20" t="s">
        <v>226</v>
      </c>
      <c r="E415" s="24" t="s">
        <v>23</v>
      </c>
      <c r="F415" s="54">
        <v>24.98</v>
      </c>
      <c r="G415" s="54">
        <v>24.98</v>
      </c>
      <c r="H415" s="20" t="s">
        <v>278</v>
      </c>
      <c r="I415" s="50" t="s">
        <v>228</v>
      </c>
      <c r="J415" s="32">
        <v>1</v>
      </c>
      <c r="K415" s="32"/>
      <c r="L415" s="53">
        <v>5</v>
      </c>
      <c r="M415" s="53"/>
      <c r="N415" s="53"/>
    </row>
    <row r="416" spans="1:14" s="5" customFormat="1" ht="18" customHeight="1">
      <c r="A416" s="20" t="s">
        <v>224</v>
      </c>
      <c r="B416" s="27" t="s">
        <v>327</v>
      </c>
      <c r="C416" s="27" t="s">
        <v>225</v>
      </c>
      <c r="D416" s="50" t="s">
        <v>328</v>
      </c>
      <c r="E416" s="27" t="s">
        <v>329</v>
      </c>
      <c r="F416" s="27">
        <v>22</v>
      </c>
      <c r="G416" s="27">
        <v>22</v>
      </c>
      <c r="H416" s="50" t="s">
        <v>278</v>
      </c>
      <c r="I416" s="50" t="s">
        <v>228</v>
      </c>
      <c r="J416" s="36"/>
      <c r="K416" s="58"/>
      <c r="L416" s="59">
        <v>1</v>
      </c>
      <c r="M416" s="59"/>
      <c r="N416" s="59"/>
    </row>
    <row r="417" spans="1:14" s="5" customFormat="1" ht="27" customHeight="1">
      <c r="A417" s="20" t="s">
        <v>224</v>
      </c>
      <c r="B417" s="27" t="s">
        <v>105</v>
      </c>
      <c r="C417" s="27" t="s">
        <v>330</v>
      </c>
      <c r="D417" s="50" t="s">
        <v>331</v>
      </c>
      <c r="E417" s="27" t="s">
        <v>329</v>
      </c>
      <c r="F417" s="27">
        <v>44</v>
      </c>
      <c r="G417" s="27">
        <v>44</v>
      </c>
      <c r="H417" s="50" t="s">
        <v>278</v>
      </c>
      <c r="I417" s="50" t="s">
        <v>228</v>
      </c>
      <c r="J417" s="36"/>
      <c r="K417" s="58"/>
      <c r="L417" s="59">
        <v>2</v>
      </c>
      <c r="M417" s="59"/>
      <c r="N417" s="59"/>
    </row>
    <row r="418" spans="1:14" s="5" customFormat="1" ht="30" customHeight="1">
      <c r="A418" s="20" t="s">
        <v>224</v>
      </c>
      <c r="B418" s="27" t="s">
        <v>78</v>
      </c>
      <c r="C418" s="27" t="s">
        <v>332</v>
      </c>
      <c r="D418" s="50" t="s">
        <v>331</v>
      </c>
      <c r="E418" s="27" t="s">
        <v>329</v>
      </c>
      <c r="F418" s="27">
        <v>22</v>
      </c>
      <c r="G418" s="27">
        <v>22</v>
      </c>
      <c r="H418" s="50" t="s">
        <v>278</v>
      </c>
      <c r="I418" s="50" t="s">
        <v>228</v>
      </c>
      <c r="J418" s="36"/>
      <c r="K418" s="58"/>
      <c r="L418" s="59">
        <v>1</v>
      </c>
      <c r="M418" s="59"/>
      <c r="N418" s="59"/>
    </row>
    <row r="419" spans="1:14" s="4" customFormat="1" ht="27.75" customHeight="1">
      <c r="A419" s="20" t="s">
        <v>0</v>
      </c>
      <c r="B419" s="16"/>
      <c r="C419" s="16"/>
      <c r="D419" s="16"/>
      <c r="E419" s="16"/>
      <c r="F419" s="16"/>
      <c r="G419" s="16"/>
      <c r="H419" s="20" t="s">
        <v>17</v>
      </c>
      <c r="I419" s="20" t="s">
        <v>17</v>
      </c>
      <c r="J419" s="30"/>
      <c r="K419" s="30"/>
      <c r="L419" s="49"/>
      <c r="M419" s="49"/>
      <c r="N419" s="49"/>
    </row>
    <row r="420" spans="1:14" s="4" customFormat="1" ht="27.75" customHeight="1">
      <c r="A420" s="20" t="s">
        <v>333</v>
      </c>
      <c r="B420" s="16"/>
      <c r="C420" s="16"/>
      <c r="D420" s="16"/>
      <c r="E420" s="16"/>
      <c r="F420" s="16"/>
      <c r="G420" s="16"/>
      <c r="H420" s="20" t="s">
        <v>17</v>
      </c>
      <c r="I420" s="20" t="s">
        <v>17</v>
      </c>
      <c r="J420" s="30"/>
      <c r="K420" s="30"/>
      <c r="L420" s="49"/>
      <c r="M420" s="49"/>
      <c r="N420" s="49"/>
    </row>
    <row r="421" spans="1:14" s="2" customFormat="1" ht="27.75" customHeight="1">
      <c r="A421" s="20" t="s">
        <v>0</v>
      </c>
      <c r="B421" s="20"/>
      <c r="C421" s="20"/>
      <c r="D421" s="20"/>
      <c r="E421" s="20"/>
      <c r="F421" s="20"/>
      <c r="G421" s="20"/>
      <c r="H421" s="20" t="s">
        <v>17</v>
      </c>
      <c r="I421" s="20" t="s">
        <v>17</v>
      </c>
      <c r="J421" s="32"/>
      <c r="K421" s="32"/>
      <c r="L421" s="33"/>
      <c r="M421" s="33"/>
      <c r="N421" s="33"/>
    </row>
    <row r="422" spans="1:14" s="2" customFormat="1" ht="27.75" customHeight="1">
      <c r="A422" s="20" t="s">
        <v>334</v>
      </c>
      <c r="B422" s="20"/>
      <c r="C422" s="20"/>
      <c r="D422" s="20"/>
      <c r="E422" s="20"/>
      <c r="F422" s="20">
        <f aca="true" t="shared" si="19" ref="F422:K422">F423+F444+F446+F455</f>
        <v>3466.8343</v>
      </c>
      <c r="G422" s="20">
        <f t="shared" si="19"/>
        <v>3298.8343</v>
      </c>
      <c r="H422" s="20" t="s">
        <v>17</v>
      </c>
      <c r="I422" s="20" t="s">
        <v>17</v>
      </c>
      <c r="J422" s="32">
        <f t="shared" si="19"/>
        <v>31</v>
      </c>
      <c r="K422" s="32">
        <f t="shared" si="19"/>
        <v>0</v>
      </c>
      <c r="L422" s="33"/>
      <c r="M422" s="33"/>
      <c r="N422" s="33"/>
    </row>
    <row r="423" spans="1:14" s="2" customFormat="1" ht="27.75" customHeight="1">
      <c r="A423" s="20" t="s">
        <v>335</v>
      </c>
      <c r="B423" s="20"/>
      <c r="C423" s="20"/>
      <c r="D423" s="20"/>
      <c r="E423" s="20"/>
      <c r="F423" s="20">
        <f aca="true" t="shared" si="20" ref="F423:K423">SUM(F424:F443)</f>
        <v>2400</v>
      </c>
      <c r="G423" s="20">
        <f t="shared" si="20"/>
        <v>2400</v>
      </c>
      <c r="H423" s="20" t="s">
        <v>17</v>
      </c>
      <c r="I423" s="20" t="s">
        <v>17</v>
      </c>
      <c r="J423" s="32">
        <f t="shared" si="20"/>
        <v>20</v>
      </c>
      <c r="K423" s="32">
        <f t="shared" si="20"/>
        <v>0</v>
      </c>
      <c r="L423" s="33"/>
      <c r="M423" s="33"/>
      <c r="N423" s="33"/>
    </row>
    <row r="424" spans="1:14" s="2" customFormat="1" ht="30" customHeight="1">
      <c r="A424" s="20" t="s">
        <v>336</v>
      </c>
      <c r="B424" s="20" t="s">
        <v>285</v>
      </c>
      <c r="C424" s="20" t="s">
        <v>337</v>
      </c>
      <c r="D424" s="20" t="s">
        <v>338</v>
      </c>
      <c r="E424" s="24" t="s">
        <v>339</v>
      </c>
      <c r="F424" s="55">
        <v>144.5</v>
      </c>
      <c r="G424" s="55">
        <v>144.5</v>
      </c>
      <c r="H424" s="20" t="s">
        <v>227</v>
      </c>
      <c r="I424" s="50" t="s">
        <v>228</v>
      </c>
      <c r="J424" s="60">
        <v>1</v>
      </c>
      <c r="K424" s="32"/>
      <c r="L424" s="33"/>
      <c r="M424" s="33"/>
      <c r="N424" s="33"/>
    </row>
    <row r="425" spans="1:14" s="2" customFormat="1" ht="30" customHeight="1">
      <c r="A425" s="20" t="s">
        <v>336</v>
      </c>
      <c r="B425" s="20" t="s">
        <v>340</v>
      </c>
      <c r="C425" s="20" t="s">
        <v>337</v>
      </c>
      <c r="D425" s="20" t="s">
        <v>338</v>
      </c>
      <c r="E425" s="24" t="s">
        <v>339</v>
      </c>
      <c r="F425" s="55">
        <v>131.4</v>
      </c>
      <c r="G425" s="55">
        <v>131.4</v>
      </c>
      <c r="H425" s="20" t="s">
        <v>227</v>
      </c>
      <c r="I425" s="50" t="s">
        <v>228</v>
      </c>
      <c r="J425" s="60">
        <v>1</v>
      </c>
      <c r="K425" s="32"/>
      <c r="L425" s="33"/>
      <c r="M425" s="33"/>
      <c r="N425" s="33"/>
    </row>
    <row r="426" spans="1:14" s="2" customFormat="1" ht="30" customHeight="1">
      <c r="A426" s="20" t="s">
        <v>336</v>
      </c>
      <c r="B426" s="20" t="s">
        <v>207</v>
      </c>
      <c r="C426" s="20" t="s">
        <v>337</v>
      </c>
      <c r="D426" s="20" t="s">
        <v>338</v>
      </c>
      <c r="E426" s="24" t="s">
        <v>339</v>
      </c>
      <c r="F426" s="55">
        <v>86</v>
      </c>
      <c r="G426" s="55">
        <v>86</v>
      </c>
      <c r="H426" s="20" t="s">
        <v>227</v>
      </c>
      <c r="I426" s="50" t="s">
        <v>228</v>
      </c>
      <c r="J426" s="60">
        <v>1</v>
      </c>
      <c r="K426" s="32"/>
      <c r="L426" s="33"/>
      <c r="M426" s="33"/>
      <c r="N426" s="33"/>
    </row>
    <row r="427" spans="1:14" s="2" customFormat="1" ht="30" customHeight="1">
      <c r="A427" s="20" t="s">
        <v>336</v>
      </c>
      <c r="B427" s="20" t="s">
        <v>341</v>
      </c>
      <c r="C427" s="20" t="s">
        <v>337</v>
      </c>
      <c r="D427" s="20" t="s">
        <v>338</v>
      </c>
      <c r="E427" s="24" t="s">
        <v>339</v>
      </c>
      <c r="F427" s="55">
        <v>117.3</v>
      </c>
      <c r="G427" s="55">
        <v>117.3</v>
      </c>
      <c r="H427" s="20" t="s">
        <v>227</v>
      </c>
      <c r="I427" s="50" t="s">
        <v>228</v>
      </c>
      <c r="J427" s="60">
        <v>1</v>
      </c>
      <c r="K427" s="32"/>
      <c r="L427" s="33"/>
      <c r="M427" s="33"/>
      <c r="N427" s="33"/>
    </row>
    <row r="428" spans="1:14" s="2" customFormat="1" ht="30" customHeight="1">
      <c r="A428" s="20" t="s">
        <v>336</v>
      </c>
      <c r="B428" s="20" t="s">
        <v>110</v>
      </c>
      <c r="C428" s="20" t="s">
        <v>337</v>
      </c>
      <c r="D428" s="20" t="s">
        <v>338</v>
      </c>
      <c r="E428" s="24" t="s">
        <v>339</v>
      </c>
      <c r="F428" s="55">
        <v>131.4</v>
      </c>
      <c r="G428" s="55">
        <v>131.4</v>
      </c>
      <c r="H428" s="20" t="s">
        <v>227</v>
      </c>
      <c r="I428" s="50" t="s">
        <v>228</v>
      </c>
      <c r="J428" s="60">
        <v>1</v>
      </c>
      <c r="K428" s="32"/>
      <c r="L428" s="33"/>
      <c r="M428" s="33"/>
      <c r="N428" s="33"/>
    </row>
    <row r="429" spans="1:14" s="2" customFormat="1" ht="30" customHeight="1">
      <c r="A429" s="20" t="s">
        <v>336</v>
      </c>
      <c r="B429" s="20" t="s">
        <v>97</v>
      </c>
      <c r="C429" s="20" t="s">
        <v>337</v>
      </c>
      <c r="D429" s="20" t="s">
        <v>338</v>
      </c>
      <c r="E429" s="24" t="s">
        <v>339</v>
      </c>
      <c r="F429" s="55">
        <v>125.6</v>
      </c>
      <c r="G429" s="55">
        <v>125.6</v>
      </c>
      <c r="H429" s="20" t="s">
        <v>227</v>
      </c>
      <c r="I429" s="50" t="s">
        <v>228</v>
      </c>
      <c r="J429" s="60">
        <v>1</v>
      </c>
      <c r="K429" s="32"/>
      <c r="L429" s="33"/>
      <c r="M429" s="33"/>
      <c r="N429" s="33"/>
    </row>
    <row r="430" spans="1:14" s="2" customFormat="1" ht="30" customHeight="1">
      <c r="A430" s="20" t="s">
        <v>336</v>
      </c>
      <c r="B430" s="20" t="s">
        <v>244</v>
      </c>
      <c r="C430" s="20" t="s">
        <v>337</v>
      </c>
      <c r="D430" s="20" t="s">
        <v>338</v>
      </c>
      <c r="E430" s="24" t="s">
        <v>339</v>
      </c>
      <c r="F430" s="55">
        <v>88.1</v>
      </c>
      <c r="G430" s="55">
        <v>88.1</v>
      </c>
      <c r="H430" s="20" t="s">
        <v>227</v>
      </c>
      <c r="I430" s="50" t="s">
        <v>228</v>
      </c>
      <c r="J430" s="60">
        <v>1</v>
      </c>
      <c r="K430" s="32"/>
      <c r="L430" s="33"/>
      <c r="M430" s="33"/>
      <c r="N430" s="33"/>
    </row>
    <row r="431" spans="1:14" s="2" customFormat="1" ht="30" customHeight="1">
      <c r="A431" s="20" t="s">
        <v>336</v>
      </c>
      <c r="B431" s="20" t="s">
        <v>301</v>
      </c>
      <c r="C431" s="20" t="s">
        <v>337</v>
      </c>
      <c r="D431" s="20" t="s">
        <v>338</v>
      </c>
      <c r="E431" s="24" t="s">
        <v>339</v>
      </c>
      <c r="F431" s="55">
        <v>84.4</v>
      </c>
      <c r="G431" s="55">
        <v>84.4</v>
      </c>
      <c r="H431" s="20" t="s">
        <v>227</v>
      </c>
      <c r="I431" s="50" t="s">
        <v>228</v>
      </c>
      <c r="J431" s="60">
        <v>1</v>
      </c>
      <c r="K431" s="32"/>
      <c r="L431" s="33"/>
      <c r="M431" s="33"/>
      <c r="N431" s="33"/>
    </row>
    <row r="432" spans="1:14" s="2" customFormat="1" ht="30" customHeight="1">
      <c r="A432" s="20" t="s">
        <v>336</v>
      </c>
      <c r="B432" s="20" t="s">
        <v>342</v>
      </c>
      <c r="C432" s="20" t="s">
        <v>337</v>
      </c>
      <c r="D432" s="20" t="s">
        <v>338</v>
      </c>
      <c r="E432" s="24" t="s">
        <v>339</v>
      </c>
      <c r="F432" s="55">
        <v>154</v>
      </c>
      <c r="G432" s="55">
        <v>154</v>
      </c>
      <c r="H432" s="20" t="s">
        <v>227</v>
      </c>
      <c r="I432" s="50" t="s">
        <v>228</v>
      </c>
      <c r="J432" s="60">
        <v>1</v>
      </c>
      <c r="K432" s="32"/>
      <c r="L432" s="33"/>
      <c r="M432" s="33"/>
      <c r="N432" s="33"/>
    </row>
    <row r="433" spans="1:14" s="2" customFormat="1" ht="30" customHeight="1">
      <c r="A433" s="20" t="s">
        <v>336</v>
      </c>
      <c r="B433" s="20" t="s">
        <v>43</v>
      </c>
      <c r="C433" s="20" t="s">
        <v>337</v>
      </c>
      <c r="D433" s="20" t="s">
        <v>338</v>
      </c>
      <c r="E433" s="24" t="s">
        <v>339</v>
      </c>
      <c r="F433" s="55">
        <v>121.5</v>
      </c>
      <c r="G433" s="55">
        <v>121.5</v>
      </c>
      <c r="H433" s="20" t="s">
        <v>227</v>
      </c>
      <c r="I433" s="50" t="s">
        <v>228</v>
      </c>
      <c r="J433" s="60">
        <v>1</v>
      </c>
      <c r="K433" s="32"/>
      <c r="L433" s="33"/>
      <c r="M433" s="33"/>
      <c r="N433" s="33"/>
    </row>
    <row r="434" spans="1:14" s="2" customFormat="1" ht="30" customHeight="1">
      <c r="A434" s="20" t="s">
        <v>336</v>
      </c>
      <c r="B434" s="20" t="s">
        <v>343</v>
      </c>
      <c r="C434" s="20" t="s">
        <v>337</v>
      </c>
      <c r="D434" s="20" t="s">
        <v>338</v>
      </c>
      <c r="E434" s="24" t="s">
        <v>339</v>
      </c>
      <c r="F434" s="55">
        <v>124.6</v>
      </c>
      <c r="G434" s="55">
        <v>124.6</v>
      </c>
      <c r="H434" s="20" t="s">
        <v>227</v>
      </c>
      <c r="I434" s="50" t="s">
        <v>228</v>
      </c>
      <c r="J434" s="60">
        <v>1</v>
      </c>
      <c r="K434" s="32"/>
      <c r="L434" s="33"/>
      <c r="M434" s="33"/>
      <c r="N434" s="33"/>
    </row>
    <row r="435" spans="1:14" s="2" customFormat="1" ht="30" customHeight="1">
      <c r="A435" s="20" t="s">
        <v>336</v>
      </c>
      <c r="B435" s="20" t="s">
        <v>41</v>
      </c>
      <c r="C435" s="20" t="s">
        <v>337</v>
      </c>
      <c r="D435" s="20" t="s">
        <v>338</v>
      </c>
      <c r="E435" s="24" t="s">
        <v>339</v>
      </c>
      <c r="F435" s="55">
        <v>120.8</v>
      </c>
      <c r="G435" s="55">
        <v>120.8</v>
      </c>
      <c r="H435" s="20" t="s">
        <v>227</v>
      </c>
      <c r="I435" s="50" t="s">
        <v>228</v>
      </c>
      <c r="J435" s="60">
        <v>1</v>
      </c>
      <c r="K435" s="32"/>
      <c r="L435" s="33"/>
      <c r="M435" s="33"/>
      <c r="N435" s="33"/>
    </row>
    <row r="436" spans="1:14" s="2" customFormat="1" ht="30" customHeight="1">
      <c r="A436" s="20" t="s">
        <v>336</v>
      </c>
      <c r="B436" s="20" t="s">
        <v>46</v>
      </c>
      <c r="C436" s="20" t="s">
        <v>337</v>
      </c>
      <c r="D436" s="20" t="s">
        <v>338</v>
      </c>
      <c r="E436" s="24" t="s">
        <v>339</v>
      </c>
      <c r="F436" s="55">
        <v>119.8</v>
      </c>
      <c r="G436" s="55">
        <v>119.8</v>
      </c>
      <c r="H436" s="20" t="s">
        <v>227</v>
      </c>
      <c r="I436" s="50" t="s">
        <v>228</v>
      </c>
      <c r="J436" s="60">
        <v>1</v>
      </c>
      <c r="K436" s="32"/>
      <c r="L436" s="33"/>
      <c r="M436" s="33"/>
      <c r="N436" s="33"/>
    </row>
    <row r="437" spans="1:14" s="2" customFormat="1" ht="30" customHeight="1">
      <c r="A437" s="20" t="s">
        <v>336</v>
      </c>
      <c r="B437" s="20" t="s">
        <v>198</v>
      </c>
      <c r="C437" s="20" t="s">
        <v>337</v>
      </c>
      <c r="D437" s="20" t="s">
        <v>338</v>
      </c>
      <c r="E437" s="24" t="s">
        <v>339</v>
      </c>
      <c r="F437" s="55">
        <v>124.6</v>
      </c>
      <c r="G437" s="55">
        <v>124.6</v>
      </c>
      <c r="H437" s="20" t="s">
        <v>227</v>
      </c>
      <c r="I437" s="50" t="s">
        <v>228</v>
      </c>
      <c r="J437" s="60">
        <v>1</v>
      </c>
      <c r="K437" s="32"/>
      <c r="L437" s="33"/>
      <c r="M437" s="33"/>
      <c r="N437" s="33"/>
    </row>
    <row r="438" spans="1:14" s="2" customFormat="1" ht="30" customHeight="1">
      <c r="A438" s="20" t="s">
        <v>336</v>
      </c>
      <c r="B438" s="20" t="s">
        <v>70</v>
      </c>
      <c r="C438" s="20" t="s">
        <v>337</v>
      </c>
      <c r="D438" s="20" t="s">
        <v>338</v>
      </c>
      <c r="E438" s="24" t="s">
        <v>339</v>
      </c>
      <c r="F438" s="55">
        <v>136</v>
      </c>
      <c r="G438" s="55">
        <v>136</v>
      </c>
      <c r="H438" s="20" t="s">
        <v>227</v>
      </c>
      <c r="I438" s="50" t="s">
        <v>228</v>
      </c>
      <c r="J438" s="60">
        <v>1</v>
      </c>
      <c r="K438" s="32"/>
      <c r="L438" s="33"/>
      <c r="M438" s="33"/>
      <c r="N438" s="33"/>
    </row>
    <row r="439" spans="1:14" s="2" customFormat="1" ht="30" customHeight="1">
      <c r="A439" s="20" t="s">
        <v>336</v>
      </c>
      <c r="B439" s="20" t="s">
        <v>344</v>
      </c>
      <c r="C439" s="20" t="s">
        <v>337</v>
      </c>
      <c r="D439" s="20" t="s">
        <v>338</v>
      </c>
      <c r="E439" s="24" t="s">
        <v>339</v>
      </c>
      <c r="F439" s="55">
        <v>123.5</v>
      </c>
      <c r="G439" s="55">
        <v>123.5</v>
      </c>
      <c r="H439" s="20" t="s">
        <v>345</v>
      </c>
      <c r="I439" s="50" t="s">
        <v>228</v>
      </c>
      <c r="J439" s="60">
        <v>1</v>
      </c>
      <c r="K439" s="32"/>
      <c r="L439" s="33"/>
      <c r="M439" s="33"/>
      <c r="N439" s="33"/>
    </row>
    <row r="440" spans="1:14" s="2" customFormat="1" ht="30" customHeight="1">
      <c r="A440" s="20" t="s">
        <v>336</v>
      </c>
      <c r="B440" s="20" t="s">
        <v>265</v>
      </c>
      <c r="C440" s="20" t="s">
        <v>337</v>
      </c>
      <c r="D440" s="20" t="s">
        <v>338</v>
      </c>
      <c r="E440" s="24" t="s">
        <v>339</v>
      </c>
      <c r="F440" s="55">
        <v>82.5</v>
      </c>
      <c r="G440" s="55">
        <v>82.5</v>
      </c>
      <c r="H440" s="20" t="s">
        <v>227</v>
      </c>
      <c r="I440" s="50" t="s">
        <v>228</v>
      </c>
      <c r="J440" s="60">
        <v>1</v>
      </c>
      <c r="K440" s="32"/>
      <c r="L440" s="33"/>
      <c r="M440" s="33"/>
      <c r="N440" s="33"/>
    </row>
    <row r="441" spans="1:14" s="2" customFormat="1" ht="30" customHeight="1">
      <c r="A441" s="20" t="s">
        <v>336</v>
      </c>
      <c r="B441" s="20" t="s">
        <v>148</v>
      </c>
      <c r="C441" s="20" t="s">
        <v>337</v>
      </c>
      <c r="D441" s="20" t="s">
        <v>338</v>
      </c>
      <c r="E441" s="24" t="s">
        <v>339</v>
      </c>
      <c r="F441" s="55">
        <v>117.2</v>
      </c>
      <c r="G441" s="55">
        <v>117.2</v>
      </c>
      <c r="H441" s="20" t="s">
        <v>345</v>
      </c>
      <c r="I441" s="50" t="s">
        <v>228</v>
      </c>
      <c r="J441" s="60">
        <v>1</v>
      </c>
      <c r="K441" s="32"/>
      <c r="L441" s="33"/>
      <c r="M441" s="33"/>
      <c r="N441" s="33"/>
    </row>
    <row r="442" spans="1:14" s="2" customFormat="1" ht="30" customHeight="1">
      <c r="A442" s="20" t="s">
        <v>336</v>
      </c>
      <c r="B442" s="20" t="s">
        <v>87</v>
      </c>
      <c r="C442" s="20" t="s">
        <v>337</v>
      </c>
      <c r="D442" s="20" t="s">
        <v>338</v>
      </c>
      <c r="E442" s="24" t="s">
        <v>339</v>
      </c>
      <c r="F442" s="55">
        <v>120</v>
      </c>
      <c r="G442" s="55">
        <v>120</v>
      </c>
      <c r="H442" s="20" t="s">
        <v>345</v>
      </c>
      <c r="I442" s="50" t="s">
        <v>228</v>
      </c>
      <c r="J442" s="60">
        <v>1</v>
      </c>
      <c r="K442" s="32"/>
      <c r="L442" s="33"/>
      <c r="M442" s="33"/>
      <c r="N442" s="33"/>
    </row>
    <row r="443" spans="1:14" s="2" customFormat="1" ht="30" customHeight="1">
      <c r="A443" s="20" t="s">
        <v>336</v>
      </c>
      <c r="B443" s="20" t="s">
        <v>193</v>
      </c>
      <c r="C443" s="20" t="s">
        <v>337</v>
      </c>
      <c r="D443" s="20" t="s">
        <v>338</v>
      </c>
      <c r="E443" s="24" t="s">
        <v>339</v>
      </c>
      <c r="F443" s="55">
        <v>146.8</v>
      </c>
      <c r="G443" s="55">
        <v>146.8</v>
      </c>
      <c r="H443" s="20" t="s">
        <v>345</v>
      </c>
      <c r="I443" s="50" t="s">
        <v>228</v>
      </c>
      <c r="J443" s="60">
        <v>1</v>
      </c>
      <c r="K443" s="32"/>
      <c r="L443" s="33"/>
      <c r="M443" s="33"/>
      <c r="N443" s="33"/>
    </row>
    <row r="444" spans="1:14" s="2" customFormat="1" ht="27.75" customHeight="1">
      <c r="A444" s="20" t="s">
        <v>346</v>
      </c>
      <c r="B444" s="20"/>
      <c r="C444" s="20"/>
      <c r="D444" s="20"/>
      <c r="E444" s="20"/>
      <c r="F444" s="48">
        <v>49</v>
      </c>
      <c r="G444" s="48">
        <v>49</v>
      </c>
      <c r="H444" s="20" t="s">
        <v>17</v>
      </c>
      <c r="I444" s="20" t="s">
        <v>223</v>
      </c>
      <c r="J444" s="32">
        <v>2</v>
      </c>
      <c r="K444" s="32"/>
      <c r="L444" s="33"/>
      <c r="M444" s="33"/>
      <c r="N444" s="33"/>
    </row>
    <row r="445" spans="1:14" s="2" customFormat="1" ht="27.75" customHeight="1">
      <c r="A445" s="20" t="s">
        <v>347</v>
      </c>
      <c r="B445" s="20" t="s">
        <v>118</v>
      </c>
      <c r="C445" s="20" t="s">
        <v>348</v>
      </c>
      <c r="D445" s="20"/>
      <c r="E445" s="24" t="s">
        <v>23</v>
      </c>
      <c r="F445" s="48">
        <v>49</v>
      </c>
      <c r="G445" s="48">
        <v>49</v>
      </c>
      <c r="H445" s="20" t="s">
        <v>349</v>
      </c>
      <c r="I445" s="50" t="s">
        <v>228</v>
      </c>
      <c r="J445" s="32">
        <v>2</v>
      </c>
      <c r="K445" s="32"/>
      <c r="L445" s="33"/>
      <c r="M445" s="33"/>
      <c r="N445" s="33"/>
    </row>
    <row r="446" spans="1:14" s="2" customFormat="1" ht="27.75" customHeight="1">
      <c r="A446" s="20" t="s">
        <v>350</v>
      </c>
      <c r="B446" s="20"/>
      <c r="C446" s="20"/>
      <c r="D446" s="20"/>
      <c r="E446" s="24"/>
      <c r="F446" s="48">
        <f>SUM(F447:F454)</f>
        <v>353</v>
      </c>
      <c r="G446" s="48">
        <f>SUM(G447:G454)</f>
        <v>185</v>
      </c>
      <c r="H446" s="20" t="s">
        <v>17</v>
      </c>
      <c r="I446" s="20" t="s">
        <v>223</v>
      </c>
      <c r="J446" s="61">
        <f>SUM(J447:J454)</f>
        <v>6</v>
      </c>
      <c r="K446" s="32"/>
      <c r="L446" s="33"/>
      <c r="M446" s="33"/>
      <c r="N446" s="33"/>
    </row>
    <row r="447" spans="1:14" s="2" customFormat="1" ht="27.75" customHeight="1">
      <c r="A447" s="20" t="s">
        <v>351</v>
      </c>
      <c r="B447" s="50" t="s">
        <v>118</v>
      </c>
      <c r="C447" s="56" t="s">
        <v>352</v>
      </c>
      <c r="D447" s="50"/>
      <c r="E447" s="50"/>
      <c r="F447" s="55">
        <v>45</v>
      </c>
      <c r="G447" s="55">
        <v>45</v>
      </c>
      <c r="H447" s="50" t="s">
        <v>353</v>
      </c>
      <c r="I447" s="50" t="s">
        <v>354</v>
      </c>
      <c r="J447" s="62"/>
      <c r="K447" s="36"/>
      <c r="L447" s="33"/>
      <c r="M447" s="33"/>
      <c r="N447" s="33"/>
    </row>
    <row r="448" spans="1:14" s="2" customFormat="1" ht="27.75" customHeight="1">
      <c r="A448" s="20" t="s">
        <v>351</v>
      </c>
      <c r="B448" s="27" t="s">
        <v>38</v>
      </c>
      <c r="C448" s="57" t="s">
        <v>352</v>
      </c>
      <c r="D448" s="27"/>
      <c r="E448" s="27"/>
      <c r="F448" s="55">
        <v>45</v>
      </c>
      <c r="G448" s="55">
        <v>20</v>
      </c>
      <c r="H448" s="50" t="s">
        <v>353</v>
      </c>
      <c r="I448" s="50" t="s">
        <v>354</v>
      </c>
      <c r="J448" s="62">
        <v>1</v>
      </c>
      <c r="K448" s="36"/>
      <c r="L448" s="33"/>
      <c r="M448" s="33"/>
      <c r="N448" s="33"/>
    </row>
    <row r="449" spans="1:14" s="2" customFormat="1" ht="27.75" customHeight="1">
      <c r="A449" s="20" t="s">
        <v>351</v>
      </c>
      <c r="B449" s="27" t="s">
        <v>84</v>
      </c>
      <c r="C449" s="57" t="s">
        <v>352</v>
      </c>
      <c r="D449" s="27"/>
      <c r="E449" s="27"/>
      <c r="F449" s="55">
        <v>45</v>
      </c>
      <c r="G449" s="55">
        <v>20</v>
      </c>
      <c r="H449" s="50" t="s">
        <v>353</v>
      </c>
      <c r="I449" s="50" t="s">
        <v>354</v>
      </c>
      <c r="J449" s="62">
        <v>1</v>
      </c>
      <c r="K449" s="36"/>
      <c r="L449" s="33"/>
      <c r="M449" s="33"/>
      <c r="N449" s="33"/>
    </row>
    <row r="450" spans="1:14" s="2" customFormat="1" ht="27.75" customHeight="1">
      <c r="A450" s="20" t="s">
        <v>351</v>
      </c>
      <c r="B450" s="27" t="s">
        <v>256</v>
      </c>
      <c r="C450" s="57" t="s">
        <v>352</v>
      </c>
      <c r="D450" s="27"/>
      <c r="E450" s="27"/>
      <c r="F450" s="55">
        <v>40</v>
      </c>
      <c r="G450" s="55">
        <v>20</v>
      </c>
      <c r="H450" s="50" t="s">
        <v>353</v>
      </c>
      <c r="I450" s="50" t="s">
        <v>354</v>
      </c>
      <c r="J450" s="62">
        <v>1</v>
      </c>
      <c r="K450" s="36"/>
      <c r="L450" s="33"/>
      <c r="M450" s="33"/>
      <c r="N450" s="33"/>
    </row>
    <row r="451" spans="1:14" s="2" customFormat="1" ht="27.75" customHeight="1">
      <c r="A451" s="20" t="s">
        <v>351</v>
      </c>
      <c r="B451" s="27" t="s">
        <v>103</v>
      </c>
      <c r="C451" s="57" t="s">
        <v>352</v>
      </c>
      <c r="D451" s="27"/>
      <c r="E451" s="27"/>
      <c r="F451" s="55">
        <v>45</v>
      </c>
      <c r="G451" s="55">
        <v>20</v>
      </c>
      <c r="H451" s="50" t="s">
        <v>353</v>
      </c>
      <c r="I451" s="50" t="s">
        <v>354</v>
      </c>
      <c r="J451" s="62">
        <v>1</v>
      </c>
      <c r="K451" s="36"/>
      <c r="L451" s="33"/>
      <c r="M451" s="33"/>
      <c r="N451" s="33"/>
    </row>
    <row r="452" spans="1:14" s="2" customFormat="1" ht="27.75" customHeight="1">
      <c r="A452" s="20" t="s">
        <v>351</v>
      </c>
      <c r="B452" s="27" t="s">
        <v>165</v>
      </c>
      <c r="C452" s="57" t="s">
        <v>352</v>
      </c>
      <c r="D452" s="27"/>
      <c r="E452" s="27"/>
      <c r="F452" s="55">
        <v>48</v>
      </c>
      <c r="G452" s="55">
        <v>20</v>
      </c>
      <c r="H452" s="50" t="s">
        <v>353</v>
      </c>
      <c r="I452" s="50" t="s">
        <v>354</v>
      </c>
      <c r="J452" s="62">
        <v>1</v>
      </c>
      <c r="K452" s="36"/>
      <c r="L452" s="33"/>
      <c r="M452" s="33"/>
      <c r="N452" s="33"/>
    </row>
    <row r="453" spans="1:14" s="2" customFormat="1" ht="27.75" customHeight="1">
      <c r="A453" s="20" t="s">
        <v>351</v>
      </c>
      <c r="B453" s="27" t="s">
        <v>355</v>
      </c>
      <c r="C453" s="57" t="s">
        <v>352</v>
      </c>
      <c r="D453" s="27"/>
      <c r="E453" s="27"/>
      <c r="F453" s="55">
        <v>42</v>
      </c>
      <c r="G453" s="55">
        <v>20</v>
      </c>
      <c r="H453" s="27" t="s">
        <v>278</v>
      </c>
      <c r="I453" s="50" t="s">
        <v>354</v>
      </c>
      <c r="J453" s="62"/>
      <c r="K453" s="36"/>
      <c r="L453" s="33"/>
      <c r="M453" s="33"/>
      <c r="N453" s="33"/>
    </row>
    <row r="454" spans="1:14" s="2" customFormat="1" ht="27.75" customHeight="1">
      <c r="A454" s="20" t="s">
        <v>351</v>
      </c>
      <c r="B454" s="27" t="s">
        <v>30</v>
      </c>
      <c r="C454" s="57" t="s">
        <v>352</v>
      </c>
      <c r="D454" s="27"/>
      <c r="E454" s="27"/>
      <c r="F454" s="55">
        <v>43</v>
      </c>
      <c r="G454" s="55">
        <v>20</v>
      </c>
      <c r="H454" s="27" t="s">
        <v>278</v>
      </c>
      <c r="I454" s="50" t="s">
        <v>354</v>
      </c>
      <c r="J454" s="62">
        <v>1</v>
      </c>
      <c r="K454" s="36"/>
      <c r="L454" s="33"/>
      <c r="M454" s="33"/>
      <c r="N454" s="33"/>
    </row>
    <row r="455" spans="1:14" s="2" customFormat="1" ht="27.75" customHeight="1">
      <c r="A455" s="20" t="s">
        <v>356</v>
      </c>
      <c r="B455" s="27"/>
      <c r="C455" s="57"/>
      <c r="D455" s="27"/>
      <c r="E455" s="27"/>
      <c r="F455" s="55">
        <f>SUM(F456:F459)</f>
        <v>664.8343</v>
      </c>
      <c r="G455" s="55">
        <f>SUM(G456:G459)</f>
        <v>664.8343</v>
      </c>
      <c r="H455" s="27"/>
      <c r="I455" s="50"/>
      <c r="J455" s="70">
        <f>SUM(J456:J459)</f>
        <v>3</v>
      </c>
      <c r="K455" s="70">
        <f>SUM(K456:K459)</f>
        <v>0</v>
      </c>
      <c r="L455" s="33"/>
      <c r="M455" s="33"/>
      <c r="N455" s="33"/>
    </row>
    <row r="456" spans="1:14" s="5" customFormat="1" ht="27" customHeight="1">
      <c r="A456" s="27" t="s">
        <v>357</v>
      </c>
      <c r="B456" s="27" t="s">
        <v>340</v>
      </c>
      <c r="C456" s="27" t="s">
        <v>358</v>
      </c>
      <c r="D456" s="50" t="s">
        <v>359</v>
      </c>
      <c r="E456" s="27" t="s">
        <v>329</v>
      </c>
      <c r="F456" s="27">
        <v>10</v>
      </c>
      <c r="G456" s="27">
        <v>10</v>
      </c>
      <c r="H456" s="50" t="s">
        <v>278</v>
      </c>
      <c r="I456" s="50" t="s">
        <v>228</v>
      </c>
      <c r="J456" s="36">
        <v>1</v>
      </c>
      <c r="K456" s="58"/>
      <c r="L456" s="59"/>
      <c r="M456" s="59"/>
      <c r="N456" s="59"/>
    </row>
    <row r="457" spans="1:14" s="6" customFormat="1" ht="24.75" customHeight="1">
      <c r="A457" s="27" t="s">
        <v>360</v>
      </c>
      <c r="B457" s="27" t="s">
        <v>361</v>
      </c>
      <c r="C457" s="27"/>
      <c r="D457" s="50"/>
      <c r="E457" s="27" t="s">
        <v>329</v>
      </c>
      <c r="F457" s="27">
        <v>289</v>
      </c>
      <c r="G457" s="27">
        <v>289</v>
      </c>
      <c r="H457" s="50" t="s">
        <v>362</v>
      </c>
      <c r="I457" s="50" t="s">
        <v>228</v>
      </c>
      <c r="J457" s="71">
        <v>2</v>
      </c>
      <c r="K457" s="72"/>
      <c r="L457" s="73"/>
      <c r="M457" s="73"/>
      <c r="N457" s="73"/>
    </row>
    <row r="458" spans="1:14" s="6" customFormat="1" ht="42.75" customHeight="1">
      <c r="A458" s="27" t="s">
        <v>363</v>
      </c>
      <c r="B458" s="27" t="s">
        <v>230</v>
      </c>
      <c r="C458" s="63" t="s">
        <v>364</v>
      </c>
      <c r="D458" s="27" t="s">
        <v>365</v>
      </c>
      <c r="E458" s="64" t="s">
        <v>23</v>
      </c>
      <c r="F458" s="55">
        <v>146.3</v>
      </c>
      <c r="G458" s="55">
        <v>146.3</v>
      </c>
      <c r="H458" s="65" t="s">
        <v>345</v>
      </c>
      <c r="I458" s="50" t="s">
        <v>228</v>
      </c>
      <c r="J458" s="74"/>
      <c r="K458" s="75"/>
      <c r="L458" s="76"/>
      <c r="M458" s="76"/>
      <c r="N458" s="76"/>
    </row>
    <row r="459" spans="1:14" s="5" customFormat="1" ht="24" customHeight="1">
      <c r="A459" s="27" t="s">
        <v>363</v>
      </c>
      <c r="B459" s="27" t="s">
        <v>230</v>
      </c>
      <c r="C459" s="27" t="s">
        <v>366</v>
      </c>
      <c r="D459" s="50" t="s">
        <v>363</v>
      </c>
      <c r="E459" s="27" t="s">
        <v>329</v>
      </c>
      <c r="F459" s="27">
        <v>219.5343</v>
      </c>
      <c r="G459" s="27">
        <v>219.5343</v>
      </c>
      <c r="H459" s="50" t="s">
        <v>278</v>
      </c>
      <c r="I459" s="50" t="s">
        <v>228</v>
      </c>
      <c r="J459" s="36"/>
      <c r="K459" s="58"/>
      <c r="L459" s="59"/>
      <c r="M459" s="59"/>
      <c r="N459" s="59"/>
    </row>
    <row r="460" spans="1:14" s="2" customFormat="1" ht="27.75" customHeight="1">
      <c r="A460" s="20" t="s">
        <v>367</v>
      </c>
      <c r="B460" s="20"/>
      <c r="C460" s="20"/>
      <c r="D460" s="20"/>
      <c r="E460" s="20"/>
      <c r="F460" s="20">
        <f aca="true" t="shared" si="21" ref="F460:K460">F461</f>
        <v>6651.595700000001</v>
      </c>
      <c r="G460" s="20">
        <f t="shared" si="21"/>
        <v>6651.595700000001</v>
      </c>
      <c r="H460" s="16" t="s">
        <v>17</v>
      </c>
      <c r="I460" s="16" t="s">
        <v>17</v>
      </c>
      <c r="J460" s="32">
        <f t="shared" si="21"/>
        <v>134</v>
      </c>
      <c r="K460" s="32">
        <f t="shared" si="21"/>
        <v>6175</v>
      </c>
      <c r="L460" s="33"/>
      <c r="M460" s="33"/>
      <c r="N460" s="33"/>
    </row>
    <row r="461" spans="1:14" s="2" customFormat="1" ht="27.75" customHeight="1">
      <c r="A461" s="20" t="s">
        <v>368</v>
      </c>
      <c r="B461" s="20"/>
      <c r="C461" s="66" t="s">
        <v>369</v>
      </c>
      <c r="D461" s="20"/>
      <c r="E461" s="20"/>
      <c r="F461" s="20">
        <f aca="true" t="shared" si="22" ref="F461:K461">SUM(F462:F1019)</f>
        <v>6651.595700000001</v>
      </c>
      <c r="G461" s="20">
        <f t="shared" si="22"/>
        <v>6651.595700000001</v>
      </c>
      <c r="H461" s="16" t="s">
        <v>17</v>
      </c>
      <c r="I461" s="16" t="s">
        <v>17</v>
      </c>
      <c r="J461" s="32">
        <f t="shared" si="22"/>
        <v>134</v>
      </c>
      <c r="K461" s="32">
        <f t="shared" si="22"/>
        <v>6175</v>
      </c>
      <c r="L461" s="33"/>
      <c r="M461" s="33"/>
      <c r="N461" s="33"/>
    </row>
    <row r="462" spans="1:14" s="2" customFormat="1" ht="27.75" customHeight="1">
      <c r="A462" s="20" t="s">
        <v>370</v>
      </c>
      <c r="B462" s="67" t="s">
        <v>166</v>
      </c>
      <c r="C462" s="66" t="s">
        <v>371</v>
      </c>
      <c r="D462" s="20" t="s">
        <v>372</v>
      </c>
      <c r="E462" s="24" t="s">
        <v>23</v>
      </c>
      <c r="F462" s="55">
        <v>18.27</v>
      </c>
      <c r="G462" s="55">
        <v>18.27</v>
      </c>
      <c r="H462" s="20" t="s">
        <v>349</v>
      </c>
      <c r="I462" s="50" t="s">
        <v>228</v>
      </c>
      <c r="J462" s="74">
        <v>1</v>
      </c>
      <c r="K462" s="60">
        <v>62</v>
      </c>
      <c r="L462" s="33">
        <v>5</v>
      </c>
      <c r="M462" s="33"/>
      <c r="N462" s="33"/>
    </row>
    <row r="463" spans="1:14" s="2" customFormat="1" ht="27.75" customHeight="1">
      <c r="A463" s="20" t="s">
        <v>370</v>
      </c>
      <c r="B463" s="67" t="s">
        <v>373</v>
      </c>
      <c r="C463" s="68" t="s">
        <v>374</v>
      </c>
      <c r="D463" s="20" t="s">
        <v>372</v>
      </c>
      <c r="E463" s="24" t="s">
        <v>23</v>
      </c>
      <c r="F463" s="69">
        <v>1.5</v>
      </c>
      <c r="G463" s="69">
        <v>1.5</v>
      </c>
      <c r="H463" s="20" t="s">
        <v>349</v>
      </c>
      <c r="I463" s="50" t="s">
        <v>228</v>
      </c>
      <c r="J463" s="77"/>
      <c r="K463" s="60">
        <v>3</v>
      </c>
      <c r="L463" s="8">
        <v>1</v>
      </c>
      <c r="M463" s="33"/>
      <c r="N463" s="33"/>
    </row>
    <row r="464" spans="1:14" s="2" customFormat="1" ht="27.75" customHeight="1">
      <c r="A464" s="20" t="s">
        <v>370</v>
      </c>
      <c r="B464" s="67" t="s">
        <v>375</v>
      </c>
      <c r="C464" s="68" t="s">
        <v>374</v>
      </c>
      <c r="D464" s="20" t="s">
        <v>372</v>
      </c>
      <c r="E464" s="24" t="s">
        <v>23</v>
      </c>
      <c r="F464" s="69">
        <v>57.51</v>
      </c>
      <c r="G464" s="69">
        <v>57.51</v>
      </c>
      <c r="H464" s="20" t="s">
        <v>349</v>
      </c>
      <c r="I464" s="50" t="s">
        <v>228</v>
      </c>
      <c r="J464" s="74">
        <v>1</v>
      </c>
      <c r="K464" s="60">
        <v>16</v>
      </c>
      <c r="L464" s="8">
        <v>1</v>
      </c>
      <c r="M464" s="33"/>
      <c r="N464" s="33"/>
    </row>
    <row r="465" spans="1:14" s="2" customFormat="1" ht="27.75" customHeight="1">
      <c r="A465" s="20" t="s">
        <v>370</v>
      </c>
      <c r="B465" s="67" t="s">
        <v>376</v>
      </c>
      <c r="C465" s="68" t="s">
        <v>377</v>
      </c>
      <c r="D465" s="20" t="s">
        <v>372</v>
      </c>
      <c r="E465" s="24" t="s">
        <v>23</v>
      </c>
      <c r="F465" s="69">
        <v>25.5</v>
      </c>
      <c r="G465" s="69">
        <v>25.5</v>
      </c>
      <c r="H465" s="20" t="s">
        <v>349</v>
      </c>
      <c r="I465" s="50" t="s">
        <v>228</v>
      </c>
      <c r="J465" s="77"/>
      <c r="K465" s="60">
        <v>27</v>
      </c>
      <c r="L465" s="33">
        <v>3</v>
      </c>
      <c r="M465" s="33"/>
      <c r="N465" s="33"/>
    </row>
    <row r="466" spans="1:14" s="2" customFormat="1" ht="27.75" customHeight="1">
      <c r="A466" s="20" t="s">
        <v>370</v>
      </c>
      <c r="B466" s="67" t="s">
        <v>378</v>
      </c>
      <c r="C466" s="68" t="s">
        <v>374</v>
      </c>
      <c r="D466" s="20" t="s">
        <v>372</v>
      </c>
      <c r="E466" s="24" t="s">
        <v>23</v>
      </c>
      <c r="F466" s="69">
        <v>5.04</v>
      </c>
      <c r="G466" s="69">
        <v>5.04</v>
      </c>
      <c r="H466" s="20" t="s">
        <v>227</v>
      </c>
      <c r="I466" s="50" t="s">
        <v>228</v>
      </c>
      <c r="J466" s="77"/>
      <c r="K466" s="60">
        <v>21</v>
      </c>
      <c r="L466" s="8">
        <v>1</v>
      </c>
      <c r="M466" s="33"/>
      <c r="N466" s="33"/>
    </row>
    <row r="467" spans="1:14" s="2" customFormat="1" ht="27.75" customHeight="1">
      <c r="A467" s="20" t="s">
        <v>370</v>
      </c>
      <c r="B467" s="67" t="s">
        <v>379</v>
      </c>
      <c r="C467" s="68" t="s">
        <v>380</v>
      </c>
      <c r="D467" s="20" t="s">
        <v>372</v>
      </c>
      <c r="E467" s="24" t="s">
        <v>23</v>
      </c>
      <c r="F467" s="69">
        <v>19.47</v>
      </c>
      <c r="G467" s="69">
        <v>19.47</v>
      </c>
      <c r="H467" s="20" t="s">
        <v>349</v>
      </c>
      <c r="I467" s="50" t="s">
        <v>228</v>
      </c>
      <c r="J467" s="77"/>
      <c r="K467" s="60">
        <v>17</v>
      </c>
      <c r="L467" s="33">
        <v>6</v>
      </c>
      <c r="M467" s="33"/>
      <c r="N467" s="33"/>
    </row>
    <row r="468" spans="1:14" s="2" customFormat="1" ht="27.75" customHeight="1">
      <c r="A468" s="20" t="s">
        <v>370</v>
      </c>
      <c r="B468" s="67" t="s">
        <v>381</v>
      </c>
      <c r="C468" s="68" t="s">
        <v>382</v>
      </c>
      <c r="D468" s="20" t="s">
        <v>372</v>
      </c>
      <c r="E468" s="24" t="s">
        <v>23</v>
      </c>
      <c r="F468" s="69">
        <v>26.23</v>
      </c>
      <c r="G468" s="69">
        <v>26.23</v>
      </c>
      <c r="H468" s="20" t="s">
        <v>349</v>
      </c>
      <c r="I468" s="50" t="s">
        <v>228</v>
      </c>
      <c r="J468" s="77"/>
      <c r="K468" s="60">
        <v>28</v>
      </c>
      <c r="L468" s="33">
        <v>2</v>
      </c>
      <c r="M468" s="33"/>
      <c r="N468" s="33"/>
    </row>
    <row r="469" spans="1:14" s="2" customFormat="1" ht="27.75" customHeight="1">
      <c r="A469" s="20" t="s">
        <v>370</v>
      </c>
      <c r="B469" s="67" t="s">
        <v>383</v>
      </c>
      <c r="C469" s="68" t="s">
        <v>382</v>
      </c>
      <c r="D469" s="20" t="s">
        <v>372</v>
      </c>
      <c r="E469" s="24" t="s">
        <v>23</v>
      </c>
      <c r="F469" s="69">
        <v>22.65</v>
      </c>
      <c r="G469" s="69">
        <v>22.65</v>
      </c>
      <c r="H469" s="20" t="s">
        <v>349</v>
      </c>
      <c r="I469" s="50" t="s">
        <v>228</v>
      </c>
      <c r="J469" s="77"/>
      <c r="K469" s="60">
        <v>12</v>
      </c>
      <c r="L469" s="33">
        <v>2</v>
      </c>
      <c r="M469" s="33"/>
      <c r="N469" s="33"/>
    </row>
    <row r="470" spans="1:14" s="2" customFormat="1" ht="27.75" customHeight="1">
      <c r="A470" s="20" t="s">
        <v>370</v>
      </c>
      <c r="B470" s="67" t="s">
        <v>384</v>
      </c>
      <c r="C470" s="68" t="s">
        <v>377</v>
      </c>
      <c r="D470" s="20" t="s">
        <v>372</v>
      </c>
      <c r="E470" s="24" t="s">
        <v>23</v>
      </c>
      <c r="F470" s="69">
        <v>26.96</v>
      </c>
      <c r="G470" s="69">
        <v>26.96</v>
      </c>
      <c r="H470" s="20" t="s">
        <v>349</v>
      </c>
      <c r="I470" s="50" t="s">
        <v>228</v>
      </c>
      <c r="J470" s="77"/>
      <c r="K470" s="60">
        <v>31</v>
      </c>
      <c r="L470" s="33">
        <v>3</v>
      </c>
      <c r="M470" s="33"/>
      <c r="N470" s="33"/>
    </row>
    <row r="471" spans="1:14" s="2" customFormat="1" ht="27.75" customHeight="1">
      <c r="A471" s="20" t="s">
        <v>370</v>
      </c>
      <c r="B471" s="67" t="s">
        <v>105</v>
      </c>
      <c r="C471" s="68" t="s">
        <v>374</v>
      </c>
      <c r="D471" s="20" t="s">
        <v>372</v>
      </c>
      <c r="E471" s="24" t="s">
        <v>23</v>
      </c>
      <c r="F471" s="69">
        <v>26.14</v>
      </c>
      <c r="G471" s="69">
        <v>26.14</v>
      </c>
      <c r="H471" s="20" t="s">
        <v>349</v>
      </c>
      <c r="I471" s="50" t="s">
        <v>228</v>
      </c>
      <c r="J471" s="77"/>
      <c r="K471" s="60">
        <v>37</v>
      </c>
      <c r="L471" s="8">
        <v>1</v>
      </c>
      <c r="M471" s="33"/>
      <c r="N471" s="33"/>
    </row>
    <row r="472" spans="1:14" s="2" customFormat="1" ht="27.75" customHeight="1">
      <c r="A472" s="20" t="s">
        <v>370</v>
      </c>
      <c r="B472" s="67" t="s">
        <v>385</v>
      </c>
      <c r="C472" s="68" t="s">
        <v>382</v>
      </c>
      <c r="D472" s="20" t="s">
        <v>372</v>
      </c>
      <c r="E472" s="24" t="s">
        <v>23</v>
      </c>
      <c r="F472" s="69">
        <v>27.04</v>
      </c>
      <c r="G472" s="69">
        <v>27.04</v>
      </c>
      <c r="H472" s="20" t="s">
        <v>349</v>
      </c>
      <c r="I472" s="50" t="s">
        <v>228</v>
      </c>
      <c r="J472" s="77"/>
      <c r="K472" s="60">
        <v>19</v>
      </c>
      <c r="L472" s="33">
        <v>2</v>
      </c>
      <c r="M472" s="33"/>
      <c r="N472" s="33"/>
    </row>
    <row r="473" spans="1:14" s="2" customFormat="1" ht="27.75" customHeight="1">
      <c r="A473" s="20" t="s">
        <v>370</v>
      </c>
      <c r="B473" s="67" t="s">
        <v>386</v>
      </c>
      <c r="C473" s="68" t="s">
        <v>377</v>
      </c>
      <c r="D473" s="20" t="s">
        <v>372</v>
      </c>
      <c r="E473" s="24" t="s">
        <v>23</v>
      </c>
      <c r="F473" s="69">
        <v>14.44</v>
      </c>
      <c r="G473" s="69">
        <v>14.44</v>
      </c>
      <c r="H473" s="20" t="s">
        <v>349</v>
      </c>
      <c r="I473" s="50" t="s">
        <v>228</v>
      </c>
      <c r="J473" s="77"/>
      <c r="K473" s="60">
        <v>22</v>
      </c>
      <c r="L473" s="33">
        <v>3</v>
      </c>
      <c r="M473" s="33"/>
      <c r="N473" s="33"/>
    </row>
    <row r="474" spans="1:14" s="2" customFormat="1" ht="27.75" customHeight="1">
      <c r="A474" s="20" t="s">
        <v>370</v>
      </c>
      <c r="B474" s="67" t="s">
        <v>78</v>
      </c>
      <c r="C474" s="68" t="s">
        <v>374</v>
      </c>
      <c r="D474" s="20" t="s">
        <v>372</v>
      </c>
      <c r="E474" s="24" t="s">
        <v>23</v>
      </c>
      <c r="F474" s="69">
        <v>5.48</v>
      </c>
      <c r="G474" s="69">
        <v>5.48</v>
      </c>
      <c r="H474" s="20" t="s">
        <v>349</v>
      </c>
      <c r="I474" s="50" t="s">
        <v>228</v>
      </c>
      <c r="J474" s="77"/>
      <c r="K474" s="60">
        <v>7</v>
      </c>
      <c r="L474" s="8">
        <v>1</v>
      </c>
      <c r="M474" s="33"/>
      <c r="N474" s="33"/>
    </row>
    <row r="475" spans="1:14" s="2" customFormat="1" ht="27.75" customHeight="1">
      <c r="A475" s="20" t="s">
        <v>370</v>
      </c>
      <c r="B475" s="67" t="s">
        <v>158</v>
      </c>
      <c r="C475" s="68" t="s">
        <v>374</v>
      </c>
      <c r="D475" s="20" t="s">
        <v>372</v>
      </c>
      <c r="E475" s="24" t="s">
        <v>23</v>
      </c>
      <c r="F475" s="69">
        <v>15.78</v>
      </c>
      <c r="G475" s="69">
        <v>15.78</v>
      </c>
      <c r="H475" s="20" t="s">
        <v>349</v>
      </c>
      <c r="I475" s="50" t="s">
        <v>228</v>
      </c>
      <c r="J475" s="77"/>
      <c r="K475" s="60">
        <v>9</v>
      </c>
      <c r="L475" s="8">
        <v>1</v>
      </c>
      <c r="M475" s="33"/>
      <c r="N475" s="33"/>
    </row>
    <row r="476" spans="1:14" s="2" customFormat="1" ht="27.75" customHeight="1">
      <c r="A476" s="20" t="s">
        <v>370</v>
      </c>
      <c r="B476" s="67" t="s">
        <v>53</v>
      </c>
      <c r="C476" s="66" t="s">
        <v>374</v>
      </c>
      <c r="D476" s="20" t="s">
        <v>372</v>
      </c>
      <c r="E476" s="24" t="s">
        <v>23</v>
      </c>
      <c r="F476" s="55">
        <v>25.68</v>
      </c>
      <c r="G476" s="55">
        <v>25.68</v>
      </c>
      <c r="H476" s="20" t="s">
        <v>349</v>
      </c>
      <c r="I476" s="50" t="s">
        <v>228</v>
      </c>
      <c r="J476" s="74">
        <v>1</v>
      </c>
      <c r="K476" s="60">
        <v>33</v>
      </c>
      <c r="L476" s="8">
        <v>1</v>
      </c>
      <c r="M476" s="33"/>
      <c r="N476" s="33"/>
    </row>
    <row r="477" spans="1:14" s="2" customFormat="1" ht="27.75" customHeight="1">
      <c r="A477" s="20" t="s">
        <v>370</v>
      </c>
      <c r="B477" s="67" t="s">
        <v>288</v>
      </c>
      <c r="C477" s="68" t="s">
        <v>374</v>
      </c>
      <c r="D477" s="20" t="s">
        <v>372</v>
      </c>
      <c r="E477" s="24" t="s">
        <v>23</v>
      </c>
      <c r="F477" s="69">
        <v>16.86</v>
      </c>
      <c r="G477" s="69">
        <v>16.86</v>
      </c>
      <c r="H477" s="20" t="s">
        <v>349</v>
      </c>
      <c r="I477" s="50" t="s">
        <v>228</v>
      </c>
      <c r="J477" s="77"/>
      <c r="K477" s="60">
        <v>10</v>
      </c>
      <c r="L477" s="8">
        <v>1</v>
      </c>
      <c r="M477" s="33"/>
      <c r="N477" s="33"/>
    </row>
    <row r="478" spans="1:14" s="2" customFormat="1" ht="27.75" customHeight="1">
      <c r="A478" s="20" t="s">
        <v>370</v>
      </c>
      <c r="B478" s="67" t="s">
        <v>290</v>
      </c>
      <c r="C478" s="68" t="s">
        <v>374</v>
      </c>
      <c r="D478" s="20" t="s">
        <v>372</v>
      </c>
      <c r="E478" s="24" t="s">
        <v>23</v>
      </c>
      <c r="F478" s="69">
        <v>5.94</v>
      </c>
      <c r="G478" s="69">
        <v>5.94</v>
      </c>
      <c r="H478" s="20" t="s">
        <v>349</v>
      </c>
      <c r="I478" s="50" t="s">
        <v>228</v>
      </c>
      <c r="J478" s="77"/>
      <c r="K478" s="60">
        <v>12</v>
      </c>
      <c r="L478" s="8">
        <v>1</v>
      </c>
      <c r="M478" s="33"/>
      <c r="N478" s="33"/>
    </row>
    <row r="479" spans="1:14" s="2" customFormat="1" ht="27.75" customHeight="1">
      <c r="A479" s="20" t="s">
        <v>370</v>
      </c>
      <c r="B479" s="67" t="s">
        <v>291</v>
      </c>
      <c r="C479" s="66" t="s">
        <v>374</v>
      </c>
      <c r="D479" s="20" t="s">
        <v>372</v>
      </c>
      <c r="E479" s="24" t="s">
        <v>23</v>
      </c>
      <c r="F479" s="55">
        <v>4.57</v>
      </c>
      <c r="G479" s="55">
        <v>4.57</v>
      </c>
      <c r="H479" s="20" t="s">
        <v>349</v>
      </c>
      <c r="I479" s="50" t="s">
        <v>228</v>
      </c>
      <c r="J479" s="74">
        <v>1</v>
      </c>
      <c r="K479" s="60">
        <v>7</v>
      </c>
      <c r="L479" s="8">
        <v>1</v>
      </c>
      <c r="M479" s="33"/>
      <c r="N479" s="33"/>
    </row>
    <row r="480" spans="1:14" s="2" customFormat="1" ht="27.75" customHeight="1">
      <c r="A480" s="20" t="s">
        <v>370</v>
      </c>
      <c r="B480" s="67" t="s">
        <v>233</v>
      </c>
      <c r="C480" s="66" t="s">
        <v>374</v>
      </c>
      <c r="D480" s="20" t="s">
        <v>372</v>
      </c>
      <c r="E480" s="24" t="s">
        <v>23</v>
      </c>
      <c r="F480" s="55">
        <v>4.77</v>
      </c>
      <c r="G480" s="55">
        <v>4.77</v>
      </c>
      <c r="H480" s="20" t="s">
        <v>349</v>
      </c>
      <c r="I480" s="50" t="s">
        <v>228</v>
      </c>
      <c r="J480" s="74">
        <v>1</v>
      </c>
      <c r="K480" s="60">
        <v>6</v>
      </c>
      <c r="L480" s="8">
        <v>1</v>
      </c>
      <c r="M480" s="33"/>
      <c r="N480" s="33"/>
    </row>
    <row r="481" spans="1:14" s="2" customFormat="1" ht="27.75" customHeight="1">
      <c r="A481" s="20" t="s">
        <v>370</v>
      </c>
      <c r="B481" s="67" t="s">
        <v>387</v>
      </c>
      <c r="C481" s="68" t="s">
        <v>382</v>
      </c>
      <c r="D481" s="20" t="s">
        <v>372</v>
      </c>
      <c r="E481" s="24" t="s">
        <v>23</v>
      </c>
      <c r="F481" s="69">
        <v>49.5</v>
      </c>
      <c r="G481" s="69">
        <v>49.5</v>
      </c>
      <c r="H481" s="20" t="s">
        <v>349</v>
      </c>
      <c r="I481" s="50" t="s">
        <v>228</v>
      </c>
      <c r="J481" s="77"/>
      <c r="K481" s="60">
        <v>8</v>
      </c>
      <c r="L481" s="33">
        <v>2</v>
      </c>
      <c r="M481" s="33"/>
      <c r="N481" s="33"/>
    </row>
    <row r="482" spans="1:14" s="2" customFormat="1" ht="27.75" customHeight="1">
      <c r="A482" s="20" t="s">
        <v>370</v>
      </c>
      <c r="B482" s="67" t="s">
        <v>388</v>
      </c>
      <c r="C482" s="68" t="s">
        <v>374</v>
      </c>
      <c r="D482" s="20" t="s">
        <v>372</v>
      </c>
      <c r="E482" s="24" t="s">
        <v>23</v>
      </c>
      <c r="F482" s="69">
        <v>2.96</v>
      </c>
      <c r="G482" s="69">
        <v>2.96</v>
      </c>
      <c r="H482" s="20" t="s">
        <v>349</v>
      </c>
      <c r="I482" s="50" t="s">
        <v>228</v>
      </c>
      <c r="J482" s="77"/>
      <c r="K482" s="60">
        <v>6</v>
      </c>
      <c r="L482" s="8">
        <v>1</v>
      </c>
      <c r="M482" s="33"/>
      <c r="N482" s="33"/>
    </row>
    <row r="483" spans="1:14" s="2" customFormat="1" ht="27.75" customHeight="1">
      <c r="A483" s="20" t="s">
        <v>370</v>
      </c>
      <c r="B483" s="67" t="s">
        <v>389</v>
      </c>
      <c r="C483" s="68" t="s">
        <v>374</v>
      </c>
      <c r="D483" s="20" t="s">
        <v>372</v>
      </c>
      <c r="E483" s="24" t="s">
        <v>23</v>
      </c>
      <c r="F483" s="69">
        <v>7.63</v>
      </c>
      <c r="G483" s="69">
        <v>7.63</v>
      </c>
      <c r="H483" s="20" t="s">
        <v>349</v>
      </c>
      <c r="I483" s="50" t="s">
        <v>228</v>
      </c>
      <c r="J483" s="77"/>
      <c r="K483" s="60">
        <v>6</v>
      </c>
      <c r="L483" s="8">
        <v>1</v>
      </c>
      <c r="M483" s="33"/>
      <c r="N483" s="33"/>
    </row>
    <row r="484" spans="1:14" s="2" customFormat="1" ht="27.75" customHeight="1">
      <c r="A484" s="20" t="s">
        <v>370</v>
      </c>
      <c r="B484" s="67" t="s">
        <v>390</v>
      </c>
      <c r="C484" s="68" t="s">
        <v>374</v>
      </c>
      <c r="D484" s="20" t="s">
        <v>372</v>
      </c>
      <c r="E484" s="24" t="s">
        <v>23</v>
      </c>
      <c r="F484" s="69">
        <v>8.54</v>
      </c>
      <c r="G484" s="69">
        <v>8.54</v>
      </c>
      <c r="H484" s="20" t="s">
        <v>349</v>
      </c>
      <c r="I484" s="50" t="s">
        <v>228</v>
      </c>
      <c r="J484" s="77"/>
      <c r="K484" s="60">
        <v>10</v>
      </c>
      <c r="L484" s="8">
        <v>1</v>
      </c>
      <c r="M484" s="33"/>
      <c r="N484" s="33"/>
    </row>
    <row r="485" spans="1:14" s="2" customFormat="1" ht="27.75" customHeight="1">
      <c r="A485" s="20" t="s">
        <v>370</v>
      </c>
      <c r="B485" s="67" t="s">
        <v>79</v>
      </c>
      <c r="C485" s="66" t="s">
        <v>374</v>
      </c>
      <c r="D485" s="20" t="s">
        <v>372</v>
      </c>
      <c r="E485" s="24" t="s">
        <v>23</v>
      </c>
      <c r="F485" s="55">
        <v>17.11</v>
      </c>
      <c r="G485" s="55">
        <v>17.11</v>
      </c>
      <c r="H485" s="20" t="s">
        <v>349</v>
      </c>
      <c r="I485" s="50" t="s">
        <v>228</v>
      </c>
      <c r="J485" s="74">
        <v>1</v>
      </c>
      <c r="K485" s="60">
        <v>53</v>
      </c>
      <c r="L485" s="8">
        <v>1</v>
      </c>
      <c r="M485" s="33"/>
      <c r="N485" s="33"/>
    </row>
    <row r="486" spans="1:14" s="2" customFormat="1" ht="27.75" customHeight="1">
      <c r="A486" s="20" t="s">
        <v>370</v>
      </c>
      <c r="B486" s="67" t="s">
        <v>391</v>
      </c>
      <c r="C486" s="66" t="s">
        <v>374</v>
      </c>
      <c r="D486" s="20" t="s">
        <v>372</v>
      </c>
      <c r="E486" s="24" t="s">
        <v>23</v>
      </c>
      <c r="F486" s="55">
        <v>10.46</v>
      </c>
      <c r="G486" s="55">
        <v>10.46</v>
      </c>
      <c r="H486" s="20" t="s">
        <v>349</v>
      </c>
      <c r="I486" s="50" t="s">
        <v>228</v>
      </c>
      <c r="J486" s="74">
        <v>1</v>
      </c>
      <c r="K486" s="60">
        <v>61</v>
      </c>
      <c r="L486" s="8">
        <v>1</v>
      </c>
      <c r="M486" s="33"/>
      <c r="N486" s="33"/>
    </row>
    <row r="487" spans="1:14" s="2" customFormat="1" ht="27.75" customHeight="1">
      <c r="A487" s="20" t="s">
        <v>370</v>
      </c>
      <c r="B487" s="67" t="s">
        <v>25</v>
      </c>
      <c r="C487" s="68" t="s">
        <v>377</v>
      </c>
      <c r="D487" s="20" t="s">
        <v>372</v>
      </c>
      <c r="E487" s="24" t="s">
        <v>23</v>
      </c>
      <c r="F487" s="69">
        <v>49.34</v>
      </c>
      <c r="G487" s="69">
        <v>49.34</v>
      </c>
      <c r="H487" s="20" t="s">
        <v>349</v>
      </c>
      <c r="I487" s="50" t="s">
        <v>228</v>
      </c>
      <c r="J487" s="74">
        <v>1</v>
      </c>
      <c r="K487" s="60">
        <v>31</v>
      </c>
      <c r="L487" s="33">
        <v>3</v>
      </c>
      <c r="M487" s="33"/>
      <c r="N487" s="33"/>
    </row>
    <row r="488" spans="1:14" s="2" customFormat="1" ht="27.75" customHeight="1">
      <c r="A488" s="20" t="s">
        <v>370</v>
      </c>
      <c r="B488" s="67" t="s">
        <v>238</v>
      </c>
      <c r="C488" s="68" t="s">
        <v>371</v>
      </c>
      <c r="D488" s="20" t="s">
        <v>372</v>
      </c>
      <c r="E488" s="24" t="s">
        <v>23</v>
      </c>
      <c r="F488" s="69">
        <v>13.43</v>
      </c>
      <c r="G488" s="69">
        <v>13.43</v>
      </c>
      <c r="H488" s="20" t="s">
        <v>349</v>
      </c>
      <c r="I488" s="50" t="s">
        <v>228</v>
      </c>
      <c r="J488" s="77"/>
      <c r="K488" s="60">
        <v>7</v>
      </c>
      <c r="L488" s="33">
        <v>5</v>
      </c>
      <c r="M488" s="33"/>
      <c r="N488" s="33"/>
    </row>
    <row r="489" spans="1:14" s="2" customFormat="1" ht="27.75" customHeight="1">
      <c r="A489" s="20" t="s">
        <v>370</v>
      </c>
      <c r="B489" s="67" t="s">
        <v>91</v>
      </c>
      <c r="C489" s="68" t="s">
        <v>377</v>
      </c>
      <c r="D489" s="20" t="s">
        <v>372</v>
      </c>
      <c r="E489" s="24" t="s">
        <v>23</v>
      </c>
      <c r="F489" s="69">
        <v>6.38</v>
      </c>
      <c r="G489" s="69">
        <v>6.38</v>
      </c>
      <c r="H489" s="20" t="s">
        <v>349</v>
      </c>
      <c r="I489" s="50" t="s">
        <v>228</v>
      </c>
      <c r="J489" s="77"/>
      <c r="K489" s="60">
        <v>9</v>
      </c>
      <c r="L489" s="33">
        <v>3</v>
      </c>
      <c r="M489" s="33"/>
      <c r="N489" s="33"/>
    </row>
    <row r="490" spans="1:14" s="2" customFormat="1" ht="27.75" customHeight="1">
      <c r="A490" s="20" t="s">
        <v>370</v>
      </c>
      <c r="B490" s="67" t="s">
        <v>93</v>
      </c>
      <c r="C490" s="68" t="s">
        <v>392</v>
      </c>
      <c r="D490" s="20" t="s">
        <v>372</v>
      </c>
      <c r="E490" s="24" t="s">
        <v>23</v>
      </c>
      <c r="F490" s="69">
        <v>16.77</v>
      </c>
      <c r="G490" s="69">
        <v>16.77</v>
      </c>
      <c r="H490" s="20" t="s">
        <v>349</v>
      </c>
      <c r="I490" s="50" t="s">
        <v>228</v>
      </c>
      <c r="J490" s="77"/>
      <c r="K490" s="60">
        <v>18</v>
      </c>
      <c r="L490" s="33">
        <v>4</v>
      </c>
      <c r="M490" s="33"/>
      <c r="N490" s="33"/>
    </row>
    <row r="491" spans="1:14" s="2" customFormat="1" ht="27.75" customHeight="1">
      <c r="A491" s="20" t="s">
        <v>370</v>
      </c>
      <c r="B491" s="67" t="s">
        <v>393</v>
      </c>
      <c r="C491" s="68" t="s">
        <v>392</v>
      </c>
      <c r="D491" s="20" t="s">
        <v>372</v>
      </c>
      <c r="E491" s="24" t="s">
        <v>23</v>
      </c>
      <c r="F491" s="69">
        <v>22.08</v>
      </c>
      <c r="G491" s="69">
        <v>22.08</v>
      </c>
      <c r="H491" s="20" t="s">
        <v>349</v>
      </c>
      <c r="I491" s="50" t="s">
        <v>228</v>
      </c>
      <c r="J491" s="77"/>
      <c r="K491" s="60">
        <v>13</v>
      </c>
      <c r="L491" s="33">
        <v>4</v>
      </c>
      <c r="M491" s="33"/>
      <c r="N491" s="33"/>
    </row>
    <row r="492" spans="1:14" s="2" customFormat="1" ht="27.75" customHeight="1">
      <c r="A492" s="20" t="s">
        <v>370</v>
      </c>
      <c r="B492" s="67" t="s">
        <v>394</v>
      </c>
      <c r="C492" s="68" t="s">
        <v>395</v>
      </c>
      <c r="D492" s="20" t="s">
        <v>372</v>
      </c>
      <c r="E492" s="24" t="s">
        <v>23</v>
      </c>
      <c r="F492" s="69">
        <v>35.22</v>
      </c>
      <c r="G492" s="69">
        <v>35.22</v>
      </c>
      <c r="H492" s="20" t="s">
        <v>349</v>
      </c>
      <c r="I492" s="50" t="s">
        <v>228</v>
      </c>
      <c r="J492" s="77"/>
      <c r="K492" s="60">
        <v>8</v>
      </c>
      <c r="L492" s="8">
        <v>7</v>
      </c>
      <c r="M492" s="33"/>
      <c r="N492" s="33"/>
    </row>
    <row r="493" spans="1:14" s="2" customFormat="1" ht="27.75" customHeight="1">
      <c r="A493" s="20" t="s">
        <v>370</v>
      </c>
      <c r="B493" s="67" t="s">
        <v>207</v>
      </c>
      <c r="C493" s="68" t="s">
        <v>380</v>
      </c>
      <c r="D493" s="20" t="s">
        <v>372</v>
      </c>
      <c r="E493" s="24" t="s">
        <v>23</v>
      </c>
      <c r="F493" s="69">
        <v>15.78</v>
      </c>
      <c r="G493" s="69">
        <v>15.78</v>
      </c>
      <c r="H493" s="20" t="s">
        <v>349</v>
      </c>
      <c r="I493" s="50" t="s">
        <v>228</v>
      </c>
      <c r="J493" s="77"/>
      <c r="K493" s="60">
        <v>12</v>
      </c>
      <c r="L493" s="33">
        <v>6</v>
      </c>
      <c r="M493" s="33"/>
      <c r="N493" s="33"/>
    </row>
    <row r="494" spans="1:14" s="2" customFormat="1" ht="27.75" customHeight="1">
      <c r="A494" s="20" t="s">
        <v>370</v>
      </c>
      <c r="B494" s="67" t="s">
        <v>396</v>
      </c>
      <c r="C494" s="68" t="s">
        <v>374</v>
      </c>
      <c r="D494" s="20" t="s">
        <v>372</v>
      </c>
      <c r="E494" s="24" t="s">
        <v>23</v>
      </c>
      <c r="F494" s="69">
        <v>3.19</v>
      </c>
      <c r="G494" s="69">
        <v>3.19</v>
      </c>
      <c r="H494" s="20" t="s">
        <v>349</v>
      </c>
      <c r="I494" s="50" t="s">
        <v>228</v>
      </c>
      <c r="J494" s="77"/>
      <c r="K494" s="60">
        <v>7</v>
      </c>
      <c r="L494" s="8">
        <v>1</v>
      </c>
      <c r="M494" s="33"/>
      <c r="N494" s="33"/>
    </row>
    <row r="495" spans="1:14" s="2" customFormat="1" ht="27.75" customHeight="1">
      <c r="A495" s="20" t="s">
        <v>370</v>
      </c>
      <c r="B495" s="67" t="s">
        <v>397</v>
      </c>
      <c r="C495" s="66" t="s">
        <v>398</v>
      </c>
      <c r="D495" s="20" t="s">
        <v>372</v>
      </c>
      <c r="E495" s="24" t="s">
        <v>23</v>
      </c>
      <c r="F495" s="55">
        <v>25.9</v>
      </c>
      <c r="G495" s="55">
        <v>25.9</v>
      </c>
      <c r="H495" s="20" t="s">
        <v>349</v>
      </c>
      <c r="I495" s="50" t="s">
        <v>228</v>
      </c>
      <c r="J495" s="74">
        <v>1</v>
      </c>
      <c r="K495" s="60">
        <v>92</v>
      </c>
      <c r="L495" s="8">
        <v>8</v>
      </c>
      <c r="M495" s="33"/>
      <c r="N495" s="33"/>
    </row>
    <row r="496" spans="1:14" s="2" customFormat="1" ht="27.75" customHeight="1">
      <c r="A496" s="20" t="s">
        <v>370</v>
      </c>
      <c r="B496" s="67" t="s">
        <v>399</v>
      </c>
      <c r="C496" s="68" t="s">
        <v>374</v>
      </c>
      <c r="D496" s="20" t="s">
        <v>372</v>
      </c>
      <c r="E496" s="24" t="s">
        <v>23</v>
      </c>
      <c r="F496" s="69">
        <v>18.5</v>
      </c>
      <c r="G496" s="69">
        <v>18.5</v>
      </c>
      <c r="H496" s="20" t="s">
        <v>349</v>
      </c>
      <c r="I496" s="50" t="s">
        <v>228</v>
      </c>
      <c r="J496" s="77"/>
      <c r="K496" s="60">
        <v>33</v>
      </c>
      <c r="L496" s="8">
        <v>1</v>
      </c>
      <c r="M496" s="33"/>
      <c r="N496" s="33"/>
    </row>
    <row r="497" spans="1:14" s="2" customFormat="1" ht="27.75" customHeight="1">
      <c r="A497" s="20" t="s">
        <v>370</v>
      </c>
      <c r="B497" s="67" t="s">
        <v>400</v>
      </c>
      <c r="C497" s="68" t="s">
        <v>374</v>
      </c>
      <c r="D497" s="20" t="s">
        <v>372</v>
      </c>
      <c r="E497" s="24" t="s">
        <v>23</v>
      </c>
      <c r="F497" s="69">
        <v>5.68</v>
      </c>
      <c r="G497" s="69">
        <v>5.68</v>
      </c>
      <c r="H497" s="20" t="s">
        <v>349</v>
      </c>
      <c r="I497" s="50" t="s">
        <v>228</v>
      </c>
      <c r="J497" s="77"/>
      <c r="K497" s="60">
        <v>9</v>
      </c>
      <c r="L497" s="8">
        <v>1</v>
      </c>
      <c r="M497" s="33"/>
      <c r="N497" s="33"/>
    </row>
    <row r="498" spans="1:14" s="2" customFormat="1" ht="27.75" customHeight="1">
      <c r="A498" s="20" t="s">
        <v>370</v>
      </c>
      <c r="B498" s="67" t="s">
        <v>94</v>
      </c>
      <c r="C498" s="68" t="s">
        <v>374</v>
      </c>
      <c r="D498" s="20" t="s">
        <v>372</v>
      </c>
      <c r="E498" s="24" t="s">
        <v>23</v>
      </c>
      <c r="F498" s="69">
        <v>6.64</v>
      </c>
      <c r="G498" s="69">
        <v>6.64</v>
      </c>
      <c r="H498" s="20" t="s">
        <v>349</v>
      </c>
      <c r="I498" s="50" t="s">
        <v>228</v>
      </c>
      <c r="J498" s="77"/>
      <c r="K498" s="60">
        <v>11</v>
      </c>
      <c r="L498" s="8">
        <v>1</v>
      </c>
      <c r="M498" s="33"/>
      <c r="N498" s="33"/>
    </row>
    <row r="499" spans="1:14" s="2" customFormat="1" ht="27.75" customHeight="1">
      <c r="A499" s="20" t="s">
        <v>370</v>
      </c>
      <c r="B499" s="67" t="s">
        <v>401</v>
      </c>
      <c r="C499" s="68" t="s">
        <v>374</v>
      </c>
      <c r="D499" s="20" t="s">
        <v>372</v>
      </c>
      <c r="E499" s="24" t="s">
        <v>23</v>
      </c>
      <c r="F499" s="69">
        <v>13.59</v>
      </c>
      <c r="G499" s="69">
        <v>13.59</v>
      </c>
      <c r="H499" s="20" t="s">
        <v>349</v>
      </c>
      <c r="I499" s="50" t="s">
        <v>228</v>
      </c>
      <c r="J499" s="77"/>
      <c r="K499" s="60">
        <v>15</v>
      </c>
      <c r="L499" s="8">
        <v>1</v>
      </c>
      <c r="M499" s="33"/>
      <c r="N499" s="33"/>
    </row>
    <row r="500" spans="1:14" s="2" customFormat="1" ht="27.75" customHeight="1">
      <c r="A500" s="20" t="s">
        <v>370</v>
      </c>
      <c r="B500" s="67" t="s">
        <v>402</v>
      </c>
      <c r="C500" s="68" t="s">
        <v>382</v>
      </c>
      <c r="D500" s="20" t="s">
        <v>372</v>
      </c>
      <c r="E500" s="24" t="s">
        <v>23</v>
      </c>
      <c r="F500" s="69">
        <v>14.76</v>
      </c>
      <c r="G500" s="69">
        <v>14.76</v>
      </c>
      <c r="H500" s="20" t="s">
        <v>349</v>
      </c>
      <c r="I500" s="50" t="s">
        <v>228</v>
      </c>
      <c r="J500" s="77"/>
      <c r="K500" s="60">
        <v>11</v>
      </c>
      <c r="L500" s="33">
        <v>2</v>
      </c>
      <c r="M500" s="33"/>
      <c r="N500" s="33"/>
    </row>
    <row r="501" spans="1:14" s="2" customFormat="1" ht="27.75" customHeight="1">
      <c r="A501" s="20" t="s">
        <v>370</v>
      </c>
      <c r="B501" s="67" t="s">
        <v>111</v>
      </c>
      <c r="C501" s="68" t="s">
        <v>374</v>
      </c>
      <c r="D501" s="20" t="s">
        <v>372</v>
      </c>
      <c r="E501" s="24" t="s">
        <v>23</v>
      </c>
      <c r="F501" s="69">
        <v>0.78</v>
      </c>
      <c r="G501" s="69">
        <v>0.78</v>
      </c>
      <c r="H501" s="20" t="s">
        <v>349</v>
      </c>
      <c r="I501" s="50" t="s">
        <v>228</v>
      </c>
      <c r="J501" s="77"/>
      <c r="K501" s="60">
        <v>10</v>
      </c>
      <c r="L501" s="8">
        <v>1</v>
      </c>
      <c r="M501" s="33"/>
      <c r="N501" s="33"/>
    </row>
    <row r="502" spans="1:14" s="2" customFormat="1" ht="27.75" customHeight="1">
      <c r="A502" s="20" t="s">
        <v>370</v>
      </c>
      <c r="B502" s="67" t="s">
        <v>403</v>
      </c>
      <c r="C502" s="68" t="s">
        <v>382</v>
      </c>
      <c r="D502" s="20" t="s">
        <v>372</v>
      </c>
      <c r="E502" s="24" t="s">
        <v>23</v>
      </c>
      <c r="F502" s="69">
        <v>21.61</v>
      </c>
      <c r="G502" s="69">
        <v>21.61</v>
      </c>
      <c r="H502" s="20" t="s">
        <v>349</v>
      </c>
      <c r="I502" s="50" t="s">
        <v>228</v>
      </c>
      <c r="J502" s="77"/>
      <c r="K502" s="60">
        <v>25</v>
      </c>
      <c r="L502" s="33">
        <v>2</v>
      </c>
      <c r="M502" s="33"/>
      <c r="N502" s="33"/>
    </row>
    <row r="503" spans="1:14" s="2" customFormat="1" ht="27.75" customHeight="1">
      <c r="A503" s="20" t="s">
        <v>370</v>
      </c>
      <c r="B503" s="67" t="s">
        <v>55</v>
      </c>
      <c r="C503" s="68" t="s">
        <v>374</v>
      </c>
      <c r="D503" s="20" t="s">
        <v>372</v>
      </c>
      <c r="E503" s="24" t="s">
        <v>23</v>
      </c>
      <c r="F503" s="69">
        <v>7.63</v>
      </c>
      <c r="G503" s="69">
        <v>7.63</v>
      </c>
      <c r="H503" s="20" t="s">
        <v>349</v>
      </c>
      <c r="I503" s="50" t="s">
        <v>228</v>
      </c>
      <c r="J503" s="77"/>
      <c r="K503" s="60">
        <v>2</v>
      </c>
      <c r="L503" s="8">
        <v>1</v>
      </c>
      <c r="M503" s="33"/>
      <c r="N503" s="33"/>
    </row>
    <row r="504" spans="1:14" s="2" customFormat="1" ht="27.75" customHeight="1">
      <c r="A504" s="20" t="s">
        <v>370</v>
      </c>
      <c r="B504" s="67" t="s">
        <v>22</v>
      </c>
      <c r="C504" s="66" t="s">
        <v>377</v>
      </c>
      <c r="D504" s="20" t="s">
        <v>372</v>
      </c>
      <c r="E504" s="24" t="s">
        <v>23</v>
      </c>
      <c r="F504" s="55">
        <v>31.14</v>
      </c>
      <c r="G504" s="55">
        <v>31.14</v>
      </c>
      <c r="H504" s="20" t="s">
        <v>349</v>
      </c>
      <c r="I504" s="50" t="s">
        <v>228</v>
      </c>
      <c r="J504" s="74">
        <v>1</v>
      </c>
      <c r="K504" s="60">
        <v>85</v>
      </c>
      <c r="L504" s="33">
        <v>3</v>
      </c>
      <c r="M504" s="33"/>
      <c r="N504" s="33"/>
    </row>
    <row r="505" spans="1:14" s="2" customFormat="1" ht="27.75" customHeight="1">
      <c r="A505" s="20" t="s">
        <v>370</v>
      </c>
      <c r="B505" s="67" t="s">
        <v>341</v>
      </c>
      <c r="C505" s="66" t="s">
        <v>382</v>
      </c>
      <c r="D505" s="20" t="s">
        <v>372</v>
      </c>
      <c r="E505" s="24" t="s">
        <v>23</v>
      </c>
      <c r="F505" s="55">
        <v>14.35</v>
      </c>
      <c r="G505" s="55">
        <v>14.35</v>
      </c>
      <c r="H505" s="20" t="s">
        <v>349</v>
      </c>
      <c r="I505" s="50" t="s">
        <v>228</v>
      </c>
      <c r="J505" s="74">
        <v>1</v>
      </c>
      <c r="K505" s="60">
        <v>39</v>
      </c>
      <c r="L505" s="33">
        <v>2</v>
      </c>
      <c r="M505" s="33"/>
      <c r="N505" s="33"/>
    </row>
    <row r="506" spans="1:14" s="2" customFormat="1" ht="27.75" customHeight="1">
      <c r="A506" s="20" t="s">
        <v>370</v>
      </c>
      <c r="B506" s="67" t="s">
        <v>404</v>
      </c>
      <c r="C506" s="68" t="s">
        <v>377</v>
      </c>
      <c r="D506" s="20" t="s">
        <v>372</v>
      </c>
      <c r="E506" s="24" t="s">
        <v>23</v>
      </c>
      <c r="F506" s="69">
        <v>3.3</v>
      </c>
      <c r="G506" s="69">
        <v>3.3</v>
      </c>
      <c r="H506" s="20" t="s">
        <v>349</v>
      </c>
      <c r="I506" s="50" t="s">
        <v>228</v>
      </c>
      <c r="J506" s="77"/>
      <c r="K506" s="60">
        <v>2</v>
      </c>
      <c r="L506" s="33">
        <v>3</v>
      </c>
      <c r="M506" s="33"/>
      <c r="N506" s="33"/>
    </row>
    <row r="507" spans="1:14" s="2" customFormat="1" ht="27.75" customHeight="1">
      <c r="A507" s="20" t="s">
        <v>370</v>
      </c>
      <c r="B507" s="67" t="s">
        <v>56</v>
      </c>
      <c r="C507" s="68" t="s">
        <v>392</v>
      </c>
      <c r="D507" s="20" t="s">
        <v>372</v>
      </c>
      <c r="E507" s="24" t="s">
        <v>23</v>
      </c>
      <c r="F507" s="69">
        <v>40.56</v>
      </c>
      <c r="G507" s="69">
        <v>40.56</v>
      </c>
      <c r="H507" s="20" t="s">
        <v>349</v>
      </c>
      <c r="I507" s="50" t="s">
        <v>228</v>
      </c>
      <c r="J507" s="77"/>
      <c r="K507" s="60">
        <v>5</v>
      </c>
      <c r="L507" s="33">
        <v>4</v>
      </c>
      <c r="M507" s="33"/>
      <c r="N507" s="33"/>
    </row>
    <row r="508" spans="1:14" s="2" customFormat="1" ht="27.75" customHeight="1">
      <c r="A508" s="20" t="s">
        <v>370</v>
      </c>
      <c r="B508" s="67" t="s">
        <v>405</v>
      </c>
      <c r="C508" s="68" t="s">
        <v>377</v>
      </c>
      <c r="D508" s="20" t="s">
        <v>372</v>
      </c>
      <c r="E508" s="24" t="s">
        <v>23</v>
      </c>
      <c r="F508" s="69">
        <v>23.79</v>
      </c>
      <c r="G508" s="69">
        <v>23.79</v>
      </c>
      <c r="H508" s="20" t="s">
        <v>349</v>
      </c>
      <c r="I508" s="50" t="s">
        <v>228</v>
      </c>
      <c r="J508" s="77"/>
      <c r="K508" s="60">
        <v>46</v>
      </c>
      <c r="L508" s="33">
        <v>3</v>
      </c>
      <c r="M508" s="33"/>
      <c r="N508" s="33"/>
    </row>
    <row r="509" spans="1:14" s="2" customFormat="1" ht="27.75" customHeight="1">
      <c r="A509" s="20" t="s">
        <v>370</v>
      </c>
      <c r="B509" s="67" t="s">
        <v>406</v>
      </c>
      <c r="C509" s="68" t="s">
        <v>374</v>
      </c>
      <c r="D509" s="20" t="s">
        <v>372</v>
      </c>
      <c r="E509" s="24" t="s">
        <v>23</v>
      </c>
      <c r="F509" s="69">
        <v>10.22</v>
      </c>
      <c r="G509" s="69">
        <v>10.22</v>
      </c>
      <c r="H509" s="20" t="s">
        <v>349</v>
      </c>
      <c r="I509" s="50" t="s">
        <v>228</v>
      </c>
      <c r="J509" s="77"/>
      <c r="K509" s="60">
        <v>36</v>
      </c>
      <c r="L509" s="8">
        <v>1</v>
      </c>
      <c r="M509" s="33"/>
      <c r="N509" s="33"/>
    </row>
    <row r="510" spans="1:14" s="2" customFormat="1" ht="27.75" customHeight="1">
      <c r="A510" s="20" t="s">
        <v>370</v>
      </c>
      <c r="B510" s="67" t="s">
        <v>407</v>
      </c>
      <c r="C510" s="68" t="s">
        <v>374</v>
      </c>
      <c r="D510" s="20" t="s">
        <v>372</v>
      </c>
      <c r="E510" s="24" t="s">
        <v>23</v>
      </c>
      <c r="F510" s="69">
        <v>8.15</v>
      </c>
      <c r="G510" s="69">
        <v>8.15</v>
      </c>
      <c r="H510" s="20" t="s">
        <v>349</v>
      </c>
      <c r="I510" s="50" t="s">
        <v>228</v>
      </c>
      <c r="J510" s="77"/>
      <c r="K510" s="60">
        <v>6</v>
      </c>
      <c r="L510" s="8">
        <v>1</v>
      </c>
      <c r="M510" s="33"/>
      <c r="N510" s="33"/>
    </row>
    <row r="511" spans="1:14" s="2" customFormat="1" ht="27.75" customHeight="1">
      <c r="A511" s="20" t="s">
        <v>370</v>
      </c>
      <c r="B511" s="67" t="s">
        <v>408</v>
      </c>
      <c r="C511" s="68" t="s">
        <v>374</v>
      </c>
      <c r="D511" s="20" t="s">
        <v>372</v>
      </c>
      <c r="E511" s="24" t="s">
        <v>23</v>
      </c>
      <c r="F511" s="69">
        <v>10.32</v>
      </c>
      <c r="G511" s="69">
        <v>10.32</v>
      </c>
      <c r="H511" s="20" t="s">
        <v>349</v>
      </c>
      <c r="I511" s="50" t="s">
        <v>228</v>
      </c>
      <c r="J511" s="77"/>
      <c r="K511" s="60">
        <v>24</v>
      </c>
      <c r="L511" s="8">
        <v>1</v>
      </c>
      <c r="M511" s="33"/>
      <c r="N511" s="33"/>
    </row>
    <row r="512" spans="1:14" s="2" customFormat="1" ht="27.75" customHeight="1">
      <c r="A512" s="20" t="s">
        <v>370</v>
      </c>
      <c r="B512" s="67" t="s">
        <v>409</v>
      </c>
      <c r="C512" s="68" t="s">
        <v>374</v>
      </c>
      <c r="D512" s="20" t="s">
        <v>372</v>
      </c>
      <c r="E512" s="24" t="s">
        <v>23</v>
      </c>
      <c r="F512" s="69">
        <v>25.4</v>
      </c>
      <c r="G512" s="69">
        <v>25.4</v>
      </c>
      <c r="H512" s="20" t="s">
        <v>349</v>
      </c>
      <c r="I512" s="50" t="s">
        <v>228</v>
      </c>
      <c r="J512" s="77"/>
      <c r="K512" s="60">
        <v>34</v>
      </c>
      <c r="L512" s="8">
        <v>1</v>
      </c>
      <c r="M512" s="33"/>
      <c r="N512" s="33"/>
    </row>
    <row r="513" spans="1:14" s="2" customFormat="1" ht="27.75" customHeight="1">
      <c r="A513" s="20" t="s">
        <v>370</v>
      </c>
      <c r="B513" s="67" t="s">
        <v>410</v>
      </c>
      <c r="C513" s="68" t="s">
        <v>374</v>
      </c>
      <c r="D513" s="20" t="s">
        <v>372</v>
      </c>
      <c r="E513" s="24" t="s">
        <v>23</v>
      </c>
      <c r="F513" s="69">
        <v>3.51</v>
      </c>
      <c r="G513" s="69">
        <v>3.51</v>
      </c>
      <c r="H513" s="20" t="s">
        <v>349</v>
      </c>
      <c r="I513" s="50" t="s">
        <v>228</v>
      </c>
      <c r="J513" s="77"/>
      <c r="K513" s="60">
        <v>6</v>
      </c>
      <c r="L513" s="8">
        <v>1</v>
      </c>
      <c r="M513" s="33"/>
      <c r="N513" s="33"/>
    </row>
    <row r="514" spans="1:14" s="2" customFormat="1" ht="27.75" customHeight="1">
      <c r="A514" s="20" t="s">
        <v>370</v>
      </c>
      <c r="B514" s="67" t="s">
        <v>411</v>
      </c>
      <c r="C514" s="68" t="s">
        <v>374</v>
      </c>
      <c r="D514" s="20" t="s">
        <v>372</v>
      </c>
      <c r="E514" s="24" t="s">
        <v>23</v>
      </c>
      <c r="F514" s="69">
        <v>36.6</v>
      </c>
      <c r="G514" s="69">
        <v>36.6</v>
      </c>
      <c r="H514" s="20" t="s">
        <v>349</v>
      </c>
      <c r="I514" s="50" t="s">
        <v>228</v>
      </c>
      <c r="J514" s="77"/>
      <c r="K514" s="60">
        <v>32</v>
      </c>
      <c r="L514" s="8">
        <v>1</v>
      </c>
      <c r="M514" s="33"/>
      <c r="N514" s="33"/>
    </row>
    <row r="515" spans="1:14" s="2" customFormat="1" ht="27.75" customHeight="1">
      <c r="A515" s="20" t="s">
        <v>370</v>
      </c>
      <c r="B515" s="67" t="s">
        <v>57</v>
      </c>
      <c r="C515" s="68" t="s">
        <v>374</v>
      </c>
      <c r="D515" s="20" t="s">
        <v>372</v>
      </c>
      <c r="E515" s="24" t="s">
        <v>23</v>
      </c>
      <c r="F515" s="69">
        <v>32.56</v>
      </c>
      <c r="G515" s="69">
        <v>32.56</v>
      </c>
      <c r="H515" s="20" t="s">
        <v>349</v>
      </c>
      <c r="I515" s="50" t="s">
        <v>228</v>
      </c>
      <c r="J515" s="77"/>
      <c r="K515" s="60">
        <v>54</v>
      </c>
      <c r="L515" s="8">
        <v>1</v>
      </c>
      <c r="M515" s="33"/>
      <c r="N515" s="33"/>
    </row>
    <row r="516" spans="1:14" s="2" customFormat="1" ht="27.75" customHeight="1">
      <c r="A516" s="20" t="s">
        <v>370</v>
      </c>
      <c r="B516" s="67" t="s">
        <v>119</v>
      </c>
      <c r="C516" s="68" t="s">
        <v>374</v>
      </c>
      <c r="D516" s="20" t="s">
        <v>372</v>
      </c>
      <c r="E516" s="24" t="s">
        <v>23</v>
      </c>
      <c r="F516" s="69">
        <v>7.01</v>
      </c>
      <c r="G516" s="69">
        <v>7.01</v>
      </c>
      <c r="H516" s="20" t="s">
        <v>349</v>
      </c>
      <c r="I516" s="50" t="s">
        <v>228</v>
      </c>
      <c r="J516" s="77"/>
      <c r="K516" s="60">
        <v>14</v>
      </c>
      <c r="L516" s="8">
        <v>1</v>
      </c>
      <c r="M516" s="33"/>
      <c r="N516" s="33"/>
    </row>
    <row r="517" spans="1:14" s="2" customFormat="1" ht="27.75" customHeight="1">
      <c r="A517" s="20" t="s">
        <v>370</v>
      </c>
      <c r="B517" s="67" t="s">
        <v>118</v>
      </c>
      <c r="C517" s="66" t="s">
        <v>382</v>
      </c>
      <c r="D517" s="20" t="s">
        <v>372</v>
      </c>
      <c r="E517" s="24" t="s">
        <v>23</v>
      </c>
      <c r="F517" s="55">
        <v>10.4</v>
      </c>
      <c r="G517" s="55">
        <v>10.4</v>
      </c>
      <c r="H517" s="20" t="s">
        <v>349</v>
      </c>
      <c r="I517" s="50" t="s">
        <v>228</v>
      </c>
      <c r="J517" s="74">
        <v>1</v>
      </c>
      <c r="K517" s="60">
        <v>55</v>
      </c>
      <c r="L517" s="33">
        <v>2</v>
      </c>
      <c r="M517" s="33"/>
      <c r="N517" s="33"/>
    </row>
    <row r="518" spans="1:14" s="2" customFormat="1" ht="27.75" customHeight="1">
      <c r="A518" s="20" t="s">
        <v>370</v>
      </c>
      <c r="B518" s="67" t="s">
        <v>412</v>
      </c>
      <c r="C518" s="68" t="s">
        <v>374</v>
      </c>
      <c r="D518" s="20" t="s">
        <v>372</v>
      </c>
      <c r="E518" s="24" t="s">
        <v>23</v>
      </c>
      <c r="F518" s="69">
        <v>8.69</v>
      </c>
      <c r="G518" s="69">
        <v>8.69</v>
      </c>
      <c r="H518" s="20" t="s">
        <v>349</v>
      </c>
      <c r="I518" s="50" t="s">
        <v>228</v>
      </c>
      <c r="J518" s="77"/>
      <c r="K518" s="60">
        <v>13</v>
      </c>
      <c r="L518" s="8">
        <v>1</v>
      </c>
      <c r="M518" s="33"/>
      <c r="N518" s="33"/>
    </row>
    <row r="519" spans="1:14" s="2" customFormat="1" ht="27.75" customHeight="1">
      <c r="A519" s="20" t="s">
        <v>370</v>
      </c>
      <c r="B519" s="67" t="s">
        <v>413</v>
      </c>
      <c r="C519" s="68" t="s">
        <v>374</v>
      </c>
      <c r="D519" s="20" t="s">
        <v>372</v>
      </c>
      <c r="E519" s="24" t="s">
        <v>23</v>
      </c>
      <c r="F519" s="69">
        <v>8.11</v>
      </c>
      <c r="G519" s="69">
        <v>8.11</v>
      </c>
      <c r="H519" s="20" t="s">
        <v>349</v>
      </c>
      <c r="I519" s="50" t="s">
        <v>228</v>
      </c>
      <c r="J519" s="77"/>
      <c r="K519" s="60">
        <v>17</v>
      </c>
      <c r="L519" s="8">
        <v>1</v>
      </c>
      <c r="M519" s="33"/>
      <c r="N519" s="33"/>
    </row>
    <row r="520" spans="1:14" s="2" customFormat="1" ht="27.75" customHeight="1">
      <c r="A520" s="20" t="s">
        <v>370</v>
      </c>
      <c r="B520" s="67" t="s">
        <v>95</v>
      </c>
      <c r="C520" s="66" t="s">
        <v>374</v>
      </c>
      <c r="D520" s="20" t="s">
        <v>372</v>
      </c>
      <c r="E520" s="24" t="s">
        <v>23</v>
      </c>
      <c r="F520" s="55">
        <v>13.57</v>
      </c>
      <c r="G520" s="55">
        <v>13.57</v>
      </c>
      <c r="H520" s="20" t="s">
        <v>349</v>
      </c>
      <c r="I520" s="50" t="s">
        <v>228</v>
      </c>
      <c r="J520" s="74">
        <v>1</v>
      </c>
      <c r="K520" s="60">
        <v>31</v>
      </c>
      <c r="L520" s="8">
        <v>1</v>
      </c>
      <c r="M520" s="33"/>
      <c r="N520" s="33"/>
    </row>
    <row r="521" spans="1:14" s="2" customFormat="1" ht="27.75" customHeight="1">
      <c r="A521" s="20" t="s">
        <v>370</v>
      </c>
      <c r="B521" s="67" t="s">
        <v>414</v>
      </c>
      <c r="C521" s="68" t="s">
        <v>374</v>
      </c>
      <c r="D521" s="20" t="s">
        <v>372</v>
      </c>
      <c r="E521" s="24" t="s">
        <v>23</v>
      </c>
      <c r="F521" s="69">
        <v>3.91</v>
      </c>
      <c r="G521" s="69">
        <v>3.91</v>
      </c>
      <c r="H521" s="20" t="s">
        <v>349</v>
      </c>
      <c r="I521" s="50" t="s">
        <v>228</v>
      </c>
      <c r="J521" s="77"/>
      <c r="K521" s="60">
        <v>17</v>
      </c>
      <c r="L521" s="8">
        <v>1</v>
      </c>
      <c r="M521" s="33"/>
      <c r="N521" s="33"/>
    </row>
    <row r="522" spans="1:14" s="2" customFormat="1" ht="27.75" customHeight="1">
      <c r="A522" s="20" t="s">
        <v>370</v>
      </c>
      <c r="B522" s="67" t="s">
        <v>415</v>
      </c>
      <c r="C522" s="68" t="s">
        <v>374</v>
      </c>
      <c r="D522" s="20" t="s">
        <v>372</v>
      </c>
      <c r="E522" s="24" t="s">
        <v>23</v>
      </c>
      <c r="F522" s="69">
        <v>6.54</v>
      </c>
      <c r="G522" s="69">
        <v>6.54</v>
      </c>
      <c r="H522" s="20" t="s">
        <v>349</v>
      </c>
      <c r="I522" s="50" t="s">
        <v>228</v>
      </c>
      <c r="J522" s="77"/>
      <c r="K522" s="60">
        <v>33</v>
      </c>
      <c r="L522" s="8">
        <v>1</v>
      </c>
      <c r="M522" s="33"/>
      <c r="N522" s="33"/>
    </row>
    <row r="523" spans="1:14" s="2" customFormat="1" ht="27.75" customHeight="1">
      <c r="A523" s="20" t="s">
        <v>370</v>
      </c>
      <c r="B523" s="67" t="s">
        <v>124</v>
      </c>
      <c r="C523" s="68" t="s">
        <v>374</v>
      </c>
      <c r="D523" s="20" t="s">
        <v>372</v>
      </c>
      <c r="E523" s="24" t="s">
        <v>23</v>
      </c>
      <c r="F523" s="69">
        <v>9.74</v>
      </c>
      <c r="G523" s="69">
        <v>9.74</v>
      </c>
      <c r="H523" s="20" t="s">
        <v>349</v>
      </c>
      <c r="I523" s="50" t="s">
        <v>228</v>
      </c>
      <c r="J523" s="77"/>
      <c r="K523" s="60">
        <v>23</v>
      </c>
      <c r="L523" s="8">
        <v>1</v>
      </c>
      <c r="M523" s="33"/>
      <c r="N523" s="33"/>
    </row>
    <row r="524" spans="1:14" s="2" customFormat="1" ht="27.75" customHeight="1">
      <c r="A524" s="20" t="s">
        <v>370</v>
      </c>
      <c r="B524" s="67" t="s">
        <v>416</v>
      </c>
      <c r="C524" s="68" t="s">
        <v>382</v>
      </c>
      <c r="D524" s="20" t="s">
        <v>372</v>
      </c>
      <c r="E524" s="24" t="s">
        <v>23</v>
      </c>
      <c r="F524" s="69">
        <v>12.22</v>
      </c>
      <c r="G524" s="69">
        <v>12.22</v>
      </c>
      <c r="H524" s="20" t="s">
        <v>349</v>
      </c>
      <c r="I524" s="50" t="s">
        <v>228</v>
      </c>
      <c r="J524" s="77"/>
      <c r="K524" s="60">
        <v>13</v>
      </c>
      <c r="L524" s="33">
        <v>2</v>
      </c>
      <c r="M524" s="33"/>
      <c r="N524" s="33"/>
    </row>
    <row r="525" spans="1:14" s="2" customFormat="1" ht="27.75" customHeight="1">
      <c r="A525" s="20" t="s">
        <v>370</v>
      </c>
      <c r="B525" s="67" t="s">
        <v>243</v>
      </c>
      <c r="C525" s="68" t="s">
        <v>374</v>
      </c>
      <c r="D525" s="20" t="s">
        <v>372</v>
      </c>
      <c r="E525" s="24" t="s">
        <v>23</v>
      </c>
      <c r="F525" s="69">
        <v>27.47</v>
      </c>
      <c r="G525" s="69">
        <v>27.47</v>
      </c>
      <c r="H525" s="20" t="s">
        <v>349</v>
      </c>
      <c r="I525" s="50" t="s">
        <v>228</v>
      </c>
      <c r="J525" s="77"/>
      <c r="K525" s="60">
        <v>33</v>
      </c>
      <c r="L525" s="8">
        <v>1</v>
      </c>
      <c r="M525" s="33"/>
      <c r="N525" s="33"/>
    </row>
    <row r="526" spans="1:14" s="2" customFormat="1" ht="27.75" customHeight="1">
      <c r="A526" s="20" t="s">
        <v>370</v>
      </c>
      <c r="B526" s="67" t="s">
        <v>58</v>
      </c>
      <c r="C526" s="68" t="s">
        <v>382</v>
      </c>
      <c r="D526" s="20" t="s">
        <v>372</v>
      </c>
      <c r="E526" s="24" t="s">
        <v>23</v>
      </c>
      <c r="F526" s="69">
        <v>26.26</v>
      </c>
      <c r="G526" s="69">
        <v>26.26</v>
      </c>
      <c r="H526" s="20" t="s">
        <v>349</v>
      </c>
      <c r="I526" s="50" t="s">
        <v>228</v>
      </c>
      <c r="J526" s="77"/>
      <c r="K526" s="60">
        <v>13</v>
      </c>
      <c r="L526" s="33">
        <v>2</v>
      </c>
      <c r="M526" s="33"/>
      <c r="N526" s="33"/>
    </row>
    <row r="527" spans="1:14" s="2" customFormat="1" ht="27.75" customHeight="1">
      <c r="A527" s="20" t="s">
        <v>370</v>
      </c>
      <c r="B527" s="67" t="s">
        <v>417</v>
      </c>
      <c r="C527" s="68" t="s">
        <v>382</v>
      </c>
      <c r="D527" s="20" t="s">
        <v>372</v>
      </c>
      <c r="E527" s="24" t="s">
        <v>23</v>
      </c>
      <c r="F527" s="69">
        <v>23.45</v>
      </c>
      <c r="G527" s="69">
        <v>23.45</v>
      </c>
      <c r="H527" s="20" t="s">
        <v>349</v>
      </c>
      <c r="I527" s="50" t="s">
        <v>228</v>
      </c>
      <c r="J527" s="77"/>
      <c r="K527" s="60">
        <v>13</v>
      </c>
      <c r="L527" s="33">
        <v>2</v>
      </c>
      <c r="M527" s="33"/>
      <c r="N527" s="33"/>
    </row>
    <row r="528" spans="1:14" s="2" customFormat="1" ht="27.75" customHeight="1">
      <c r="A528" s="20" t="s">
        <v>370</v>
      </c>
      <c r="B528" s="67" t="s">
        <v>418</v>
      </c>
      <c r="C528" s="68" t="s">
        <v>374</v>
      </c>
      <c r="D528" s="20" t="s">
        <v>372</v>
      </c>
      <c r="E528" s="24" t="s">
        <v>23</v>
      </c>
      <c r="F528" s="69">
        <v>7.45</v>
      </c>
      <c r="G528" s="69">
        <v>7.45</v>
      </c>
      <c r="H528" s="20" t="s">
        <v>349</v>
      </c>
      <c r="I528" s="50" t="s">
        <v>228</v>
      </c>
      <c r="J528" s="77"/>
      <c r="K528" s="60">
        <v>3</v>
      </c>
      <c r="L528" s="8">
        <v>1</v>
      </c>
      <c r="M528" s="33"/>
      <c r="N528" s="33"/>
    </row>
    <row r="529" spans="1:14" s="2" customFormat="1" ht="27.75" customHeight="1">
      <c r="A529" s="20" t="s">
        <v>370</v>
      </c>
      <c r="B529" s="67" t="s">
        <v>59</v>
      </c>
      <c r="C529" s="68" t="s">
        <v>374</v>
      </c>
      <c r="D529" s="20" t="s">
        <v>372</v>
      </c>
      <c r="E529" s="24" t="s">
        <v>23</v>
      </c>
      <c r="F529" s="69">
        <v>12.28</v>
      </c>
      <c r="G529" s="69">
        <v>12.28</v>
      </c>
      <c r="H529" s="20" t="s">
        <v>349</v>
      </c>
      <c r="I529" s="50" t="s">
        <v>228</v>
      </c>
      <c r="J529" s="77"/>
      <c r="K529" s="60">
        <v>3</v>
      </c>
      <c r="L529" s="8">
        <v>1</v>
      </c>
      <c r="M529" s="33"/>
      <c r="N529" s="33"/>
    </row>
    <row r="530" spans="1:14" s="2" customFormat="1" ht="27.75" customHeight="1">
      <c r="A530" s="20" t="s">
        <v>370</v>
      </c>
      <c r="B530" s="67" t="s">
        <v>419</v>
      </c>
      <c r="C530" s="68" t="s">
        <v>374</v>
      </c>
      <c r="D530" s="20" t="s">
        <v>372</v>
      </c>
      <c r="E530" s="24" t="s">
        <v>23</v>
      </c>
      <c r="F530" s="69">
        <v>27.54</v>
      </c>
      <c r="G530" s="69">
        <v>27.54</v>
      </c>
      <c r="H530" s="20" t="s">
        <v>349</v>
      </c>
      <c r="I530" s="50" t="s">
        <v>228</v>
      </c>
      <c r="J530" s="77"/>
      <c r="K530" s="60">
        <v>12</v>
      </c>
      <c r="L530" s="8">
        <v>1</v>
      </c>
      <c r="M530" s="33"/>
      <c r="N530" s="33"/>
    </row>
    <row r="531" spans="1:14" s="2" customFormat="1" ht="27.75" customHeight="1">
      <c r="A531" s="20" t="s">
        <v>370</v>
      </c>
      <c r="B531" s="67" t="s">
        <v>128</v>
      </c>
      <c r="C531" s="68" t="s">
        <v>374</v>
      </c>
      <c r="D531" s="20" t="s">
        <v>372</v>
      </c>
      <c r="E531" s="24" t="s">
        <v>23</v>
      </c>
      <c r="F531" s="69">
        <v>19.81</v>
      </c>
      <c r="G531" s="69">
        <v>19.81</v>
      </c>
      <c r="H531" s="20" t="s">
        <v>349</v>
      </c>
      <c r="I531" s="50" t="s">
        <v>228</v>
      </c>
      <c r="J531" s="77"/>
      <c r="K531" s="60">
        <v>28</v>
      </c>
      <c r="L531" s="8">
        <v>1</v>
      </c>
      <c r="M531" s="33"/>
      <c r="N531" s="33"/>
    </row>
    <row r="532" spans="1:14" s="2" customFormat="1" ht="27.75" customHeight="1">
      <c r="A532" s="20" t="s">
        <v>370</v>
      </c>
      <c r="B532" s="67" t="s">
        <v>420</v>
      </c>
      <c r="C532" s="68" t="s">
        <v>382</v>
      </c>
      <c r="D532" s="20" t="s">
        <v>372</v>
      </c>
      <c r="E532" s="24" t="s">
        <v>23</v>
      </c>
      <c r="F532" s="69">
        <v>14.26</v>
      </c>
      <c r="G532" s="69">
        <v>14.26</v>
      </c>
      <c r="H532" s="20" t="s">
        <v>349</v>
      </c>
      <c r="I532" s="50" t="s">
        <v>228</v>
      </c>
      <c r="J532" s="77"/>
      <c r="K532" s="60">
        <v>22</v>
      </c>
      <c r="L532" s="33">
        <v>2</v>
      </c>
      <c r="M532" s="33"/>
      <c r="N532" s="33"/>
    </row>
    <row r="533" spans="1:14" s="2" customFormat="1" ht="27.75" customHeight="1">
      <c r="A533" s="20" t="s">
        <v>370</v>
      </c>
      <c r="B533" s="67" t="s">
        <v>169</v>
      </c>
      <c r="C533" s="68" t="s">
        <v>382</v>
      </c>
      <c r="D533" s="20" t="s">
        <v>372</v>
      </c>
      <c r="E533" s="24" t="s">
        <v>23</v>
      </c>
      <c r="F533" s="69">
        <v>35.41</v>
      </c>
      <c r="G533" s="69">
        <v>35.41</v>
      </c>
      <c r="H533" s="20" t="s">
        <v>349</v>
      </c>
      <c r="I533" s="50" t="s">
        <v>228</v>
      </c>
      <c r="J533" s="77"/>
      <c r="K533" s="60">
        <v>32</v>
      </c>
      <c r="L533" s="33">
        <v>2</v>
      </c>
      <c r="M533" s="33"/>
      <c r="N533" s="33"/>
    </row>
    <row r="534" spans="1:14" s="2" customFormat="1" ht="27.75" customHeight="1">
      <c r="A534" s="20" t="s">
        <v>370</v>
      </c>
      <c r="B534" s="67" t="s">
        <v>421</v>
      </c>
      <c r="C534" s="68" t="s">
        <v>374</v>
      </c>
      <c r="D534" s="20" t="s">
        <v>372</v>
      </c>
      <c r="E534" s="24" t="s">
        <v>23</v>
      </c>
      <c r="F534" s="69">
        <v>23.43</v>
      </c>
      <c r="G534" s="69">
        <v>23.43</v>
      </c>
      <c r="H534" s="20" t="s">
        <v>349</v>
      </c>
      <c r="I534" s="50" t="s">
        <v>228</v>
      </c>
      <c r="J534" s="77"/>
      <c r="K534" s="60">
        <v>23</v>
      </c>
      <c r="L534" s="8">
        <v>1</v>
      </c>
      <c r="M534" s="33"/>
      <c r="N534" s="33"/>
    </row>
    <row r="535" spans="1:14" s="2" customFormat="1" ht="27.75" customHeight="1">
      <c r="A535" s="20" t="s">
        <v>370</v>
      </c>
      <c r="B535" s="67" t="s">
        <v>422</v>
      </c>
      <c r="C535" s="68" t="s">
        <v>374</v>
      </c>
      <c r="D535" s="20" t="s">
        <v>372</v>
      </c>
      <c r="E535" s="24" t="s">
        <v>23</v>
      </c>
      <c r="F535" s="69">
        <v>15.62</v>
      </c>
      <c r="G535" s="69">
        <v>15.62</v>
      </c>
      <c r="H535" s="20" t="s">
        <v>349</v>
      </c>
      <c r="I535" s="50" t="s">
        <v>228</v>
      </c>
      <c r="J535" s="77"/>
      <c r="K535" s="60">
        <v>13</v>
      </c>
      <c r="L535" s="8">
        <v>1</v>
      </c>
      <c r="M535" s="33"/>
      <c r="N535" s="33"/>
    </row>
    <row r="536" spans="1:14" s="2" customFormat="1" ht="27.75" customHeight="1">
      <c r="A536" s="20" t="s">
        <v>370</v>
      </c>
      <c r="B536" s="67" t="s">
        <v>29</v>
      </c>
      <c r="C536" s="66" t="s">
        <v>374</v>
      </c>
      <c r="D536" s="20" t="s">
        <v>372</v>
      </c>
      <c r="E536" s="24" t="s">
        <v>23</v>
      </c>
      <c r="F536" s="55">
        <v>38.38</v>
      </c>
      <c r="G536" s="55">
        <v>38.38</v>
      </c>
      <c r="H536" s="20" t="s">
        <v>349</v>
      </c>
      <c r="I536" s="50" t="s">
        <v>228</v>
      </c>
      <c r="J536" s="74">
        <v>1</v>
      </c>
      <c r="K536" s="60">
        <v>71</v>
      </c>
      <c r="L536" s="8">
        <v>1</v>
      </c>
      <c r="M536" s="33"/>
      <c r="N536" s="33"/>
    </row>
    <row r="537" spans="1:14" s="2" customFormat="1" ht="27.75" customHeight="1">
      <c r="A537" s="20" t="s">
        <v>370</v>
      </c>
      <c r="B537" s="67" t="s">
        <v>423</v>
      </c>
      <c r="C537" s="68" t="s">
        <v>374</v>
      </c>
      <c r="D537" s="20" t="s">
        <v>372</v>
      </c>
      <c r="E537" s="24" t="s">
        <v>23</v>
      </c>
      <c r="F537" s="69">
        <v>13.71</v>
      </c>
      <c r="G537" s="69">
        <v>13.71</v>
      </c>
      <c r="H537" s="20" t="s">
        <v>349</v>
      </c>
      <c r="I537" s="50" t="s">
        <v>228</v>
      </c>
      <c r="J537" s="77"/>
      <c r="K537" s="60">
        <v>21</v>
      </c>
      <c r="L537" s="8">
        <v>1</v>
      </c>
      <c r="M537" s="33"/>
      <c r="N537" s="33"/>
    </row>
    <row r="538" spans="1:14" s="2" customFormat="1" ht="27.75" customHeight="1">
      <c r="A538" s="20" t="s">
        <v>370</v>
      </c>
      <c r="B538" s="67" t="s">
        <v>80</v>
      </c>
      <c r="C538" s="68" t="s">
        <v>374</v>
      </c>
      <c r="D538" s="20" t="s">
        <v>372</v>
      </c>
      <c r="E538" s="24" t="s">
        <v>23</v>
      </c>
      <c r="F538" s="69">
        <v>8.5</v>
      </c>
      <c r="G538" s="69">
        <v>8.5</v>
      </c>
      <c r="H538" s="20" t="s">
        <v>349</v>
      </c>
      <c r="I538" s="50" t="s">
        <v>228</v>
      </c>
      <c r="J538" s="77"/>
      <c r="K538" s="60">
        <v>11</v>
      </c>
      <c r="L538" s="8">
        <v>1</v>
      </c>
      <c r="M538" s="33"/>
      <c r="N538" s="33"/>
    </row>
    <row r="539" spans="1:14" s="2" customFormat="1" ht="27.75" customHeight="1">
      <c r="A539" s="20" t="s">
        <v>370</v>
      </c>
      <c r="B539" s="67" t="s">
        <v>424</v>
      </c>
      <c r="C539" s="68" t="s">
        <v>374</v>
      </c>
      <c r="D539" s="20" t="s">
        <v>372</v>
      </c>
      <c r="E539" s="24" t="s">
        <v>23</v>
      </c>
      <c r="F539" s="69">
        <v>11.06</v>
      </c>
      <c r="G539" s="69">
        <v>11.06</v>
      </c>
      <c r="H539" s="20" t="s">
        <v>349</v>
      </c>
      <c r="I539" s="50" t="s">
        <v>228</v>
      </c>
      <c r="J539" s="77"/>
      <c r="K539" s="60">
        <v>34</v>
      </c>
      <c r="L539" s="8">
        <v>1</v>
      </c>
      <c r="M539" s="33"/>
      <c r="N539" s="33"/>
    </row>
    <row r="540" spans="1:14" s="2" customFormat="1" ht="27.75" customHeight="1">
      <c r="A540" s="20" t="s">
        <v>370</v>
      </c>
      <c r="B540" s="67" t="s">
        <v>425</v>
      </c>
      <c r="C540" s="66" t="s">
        <v>374</v>
      </c>
      <c r="D540" s="20" t="s">
        <v>372</v>
      </c>
      <c r="E540" s="24" t="s">
        <v>23</v>
      </c>
      <c r="F540" s="55">
        <v>5.54</v>
      </c>
      <c r="G540" s="55">
        <v>5.54</v>
      </c>
      <c r="H540" s="20" t="s">
        <v>349</v>
      </c>
      <c r="I540" s="50" t="s">
        <v>228</v>
      </c>
      <c r="J540" s="74">
        <v>1</v>
      </c>
      <c r="K540" s="60">
        <v>45</v>
      </c>
      <c r="L540" s="8">
        <v>1</v>
      </c>
      <c r="M540" s="33"/>
      <c r="N540" s="33"/>
    </row>
    <row r="541" spans="1:14" s="2" customFormat="1" ht="27.75" customHeight="1">
      <c r="A541" s="20" t="s">
        <v>370</v>
      </c>
      <c r="B541" s="67" t="s">
        <v>202</v>
      </c>
      <c r="C541" s="68" t="s">
        <v>374</v>
      </c>
      <c r="D541" s="20" t="s">
        <v>372</v>
      </c>
      <c r="E541" s="24" t="s">
        <v>23</v>
      </c>
      <c r="F541" s="69">
        <v>2.99</v>
      </c>
      <c r="G541" s="69">
        <v>2.99</v>
      </c>
      <c r="H541" s="20" t="s">
        <v>349</v>
      </c>
      <c r="I541" s="50" t="s">
        <v>228</v>
      </c>
      <c r="J541" s="77"/>
      <c r="K541" s="60">
        <v>2</v>
      </c>
      <c r="L541" s="8">
        <v>1</v>
      </c>
      <c r="M541" s="33"/>
      <c r="N541" s="33"/>
    </row>
    <row r="542" spans="1:14" s="2" customFormat="1" ht="27.75" customHeight="1">
      <c r="A542" s="20" t="s">
        <v>370</v>
      </c>
      <c r="B542" s="67" t="s">
        <v>426</v>
      </c>
      <c r="C542" s="68" t="s">
        <v>374</v>
      </c>
      <c r="D542" s="20" t="s">
        <v>372</v>
      </c>
      <c r="E542" s="24" t="s">
        <v>23</v>
      </c>
      <c r="F542" s="69">
        <v>1.24</v>
      </c>
      <c r="G542" s="69">
        <v>1.24</v>
      </c>
      <c r="H542" s="20" t="s">
        <v>349</v>
      </c>
      <c r="I542" s="50" t="s">
        <v>228</v>
      </c>
      <c r="J542" s="77"/>
      <c r="K542" s="60">
        <v>11</v>
      </c>
      <c r="L542" s="8">
        <v>1</v>
      </c>
      <c r="M542" s="33"/>
      <c r="N542" s="33"/>
    </row>
    <row r="543" spans="1:14" s="2" customFormat="1" ht="27.75" customHeight="1">
      <c r="A543" s="20" t="s">
        <v>370</v>
      </c>
      <c r="B543" s="67" t="s">
        <v>302</v>
      </c>
      <c r="C543" s="68" t="s">
        <v>382</v>
      </c>
      <c r="D543" s="20" t="s">
        <v>372</v>
      </c>
      <c r="E543" s="24" t="s">
        <v>23</v>
      </c>
      <c r="F543" s="69">
        <v>1.5</v>
      </c>
      <c r="G543" s="69">
        <v>1.5</v>
      </c>
      <c r="H543" s="20" t="s">
        <v>349</v>
      </c>
      <c r="I543" s="50" t="s">
        <v>228</v>
      </c>
      <c r="J543" s="77"/>
      <c r="K543" s="60">
        <v>4</v>
      </c>
      <c r="L543" s="33">
        <v>2</v>
      </c>
      <c r="M543" s="33"/>
      <c r="N543" s="33"/>
    </row>
    <row r="544" spans="1:14" s="2" customFormat="1" ht="27.75" customHeight="1">
      <c r="A544" s="20" t="s">
        <v>370</v>
      </c>
      <c r="B544" s="67" t="s">
        <v>427</v>
      </c>
      <c r="C544" s="68" t="s">
        <v>374</v>
      </c>
      <c r="D544" s="20" t="s">
        <v>372</v>
      </c>
      <c r="E544" s="24" t="s">
        <v>23</v>
      </c>
      <c r="F544" s="69">
        <v>9.8</v>
      </c>
      <c r="G544" s="69">
        <v>9.8</v>
      </c>
      <c r="H544" s="20" t="s">
        <v>349</v>
      </c>
      <c r="I544" s="50" t="s">
        <v>228</v>
      </c>
      <c r="J544" s="77"/>
      <c r="K544" s="60">
        <v>4</v>
      </c>
      <c r="L544" s="8">
        <v>1</v>
      </c>
      <c r="M544" s="33"/>
      <c r="N544" s="33"/>
    </row>
    <row r="545" spans="1:14" s="2" customFormat="1" ht="27.75" customHeight="1">
      <c r="A545" s="20" t="s">
        <v>370</v>
      </c>
      <c r="B545" s="67" t="s">
        <v>170</v>
      </c>
      <c r="C545" s="68" t="s">
        <v>374</v>
      </c>
      <c r="D545" s="20" t="s">
        <v>372</v>
      </c>
      <c r="E545" s="24" t="s">
        <v>23</v>
      </c>
      <c r="F545" s="69">
        <v>1.28</v>
      </c>
      <c r="G545" s="69">
        <v>1.28</v>
      </c>
      <c r="H545" s="20" t="s">
        <v>349</v>
      </c>
      <c r="I545" s="50" t="s">
        <v>228</v>
      </c>
      <c r="J545" s="77"/>
      <c r="K545" s="60">
        <v>1</v>
      </c>
      <c r="L545" s="8">
        <v>1</v>
      </c>
      <c r="M545" s="33"/>
      <c r="N545" s="33"/>
    </row>
    <row r="546" spans="1:14" s="2" customFormat="1" ht="27.75" customHeight="1">
      <c r="A546" s="20" t="s">
        <v>370</v>
      </c>
      <c r="B546" s="67" t="s">
        <v>253</v>
      </c>
      <c r="C546" s="66" t="s">
        <v>374</v>
      </c>
      <c r="D546" s="20" t="s">
        <v>372</v>
      </c>
      <c r="E546" s="24" t="s">
        <v>23</v>
      </c>
      <c r="F546" s="55">
        <v>10.08</v>
      </c>
      <c r="G546" s="55">
        <v>10.08</v>
      </c>
      <c r="H546" s="20" t="s">
        <v>349</v>
      </c>
      <c r="I546" s="50" t="s">
        <v>228</v>
      </c>
      <c r="J546" s="74">
        <v>1</v>
      </c>
      <c r="K546" s="60">
        <v>43</v>
      </c>
      <c r="L546" s="8">
        <v>1</v>
      </c>
      <c r="M546" s="33"/>
      <c r="N546" s="33"/>
    </row>
    <row r="547" spans="1:14" s="2" customFormat="1" ht="27.75" customHeight="1">
      <c r="A547" s="20" t="s">
        <v>370</v>
      </c>
      <c r="B547" s="67" t="s">
        <v>61</v>
      </c>
      <c r="C547" s="68" t="s">
        <v>377</v>
      </c>
      <c r="D547" s="20" t="s">
        <v>372</v>
      </c>
      <c r="E547" s="24" t="s">
        <v>23</v>
      </c>
      <c r="F547" s="69">
        <v>28</v>
      </c>
      <c r="G547" s="69">
        <v>28</v>
      </c>
      <c r="H547" s="20" t="s">
        <v>349</v>
      </c>
      <c r="I547" s="50" t="s">
        <v>228</v>
      </c>
      <c r="J547" s="77"/>
      <c r="K547" s="60">
        <v>5</v>
      </c>
      <c r="L547" s="33">
        <v>3</v>
      </c>
      <c r="M547" s="33"/>
      <c r="N547" s="33"/>
    </row>
    <row r="548" spans="1:14" s="2" customFormat="1" ht="27.75" customHeight="1">
      <c r="A548" s="20" t="s">
        <v>370</v>
      </c>
      <c r="B548" s="67" t="s">
        <v>131</v>
      </c>
      <c r="C548" s="68" t="s">
        <v>374</v>
      </c>
      <c r="D548" s="20" t="s">
        <v>372</v>
      </c>
      <c r="E548" s="24" t="s">
        <v>23</v>
      </c>
      <c r="F548" s="69">
        <v>10.92</v>
      </c>
      <c r="G548" s="69">
        <v>10.92</v>
      </c>
      <c r="H548" s="20" t="s">
        <v>349</v>
      </c>
      <c r="I548" s="50" t="s">
        <v>228</v>
      </c>
      <c r="J548" s="77"/>
      <c r="K548" s="60">
        <v>3</v>
      </c>
      <c r="L548" s="8">
        <v>1</v>
      </c>
      <c r="M548" s="33"/>
      <c r="N548" s="33"/>
    </row>
    <row r="549" spans="1:14" s="2" customFormat="1" ht="27.75" customHeight="1">
      <c r="A549" s="20" t="s">
        <v>370</v>
      </c>
      <c r="B549" s="67" t="s">
        <v>130</v>
      </c>
      <c r="C549" s="68" t="s">
        <v>374</v>
      </c>
      <c r="D549" s="20" t="s">
        <v>372</v>
      </c>
      <c r="E549" s="24" t="s">
        <v>23</v>
      </c>
      <c r="F549" s="69">
        <v>8.8</v>
      </c>
      <c r="G549" s="69">
        <v>8.8</v>
      </c>
      <c r="H549" s="20" t="s">
        <v>349</v>
      </c>
      <c r="I549" s="50" t="s">
        <v>228</v>
      </c>
      <c r="J549" s="74">
        <v>1</v>
      </c>
      <c r="K549" s="60">
        <v>8</v>
      </c>
      <c r="L549" s="8">
        <v>1</v>
      </c>
      <c r="M549" s="33"/>
      <c r="N549" s="33"/>
    </row>
    <row r="550" spans="1:14" s="2" customFormat="1" ht="27.75" customHeight="1">
      <c r="A550" s="20" t="s">
        <v>370</v>
      </c>
      <c r="B550" s="67" t="s">
        <v>30</v>
      </c>
      <c r="C550" s="68" t="s">
        <v>374</v>
      </c>
      <c r="D550" s="20" t="s">
        <v>372</v>
      </c>
      <c r="E550" s="24" t="s">
        <v>23</v>
      </c>
      <c r="F550" s="69">
        <v>8.86</v>
      </c>
      <c r="G550" s="69">
        <v>8.86</v>
      </c>
      <c r="H550" s="20" t="s">
        <v>349</v>
      </c>
      <c r="I550" s="50" t="s">
        <v>228</v>
      </c>
      <c r="J550" s="74">
        <v>1</v>
      </c>
      <c r="K550" s="60">
        <v>4</v>
      </c>
      <c r="L550" s="8">
        <v>1</v>
      </c>
      <c r="M550" s="33"/>
      <c r="N550" s="33"/>
    </row>
    <row r="551" spans="1:14" s="2" customFormat="1" ht="27.75" customHeight="1">
      <c r="A551" s="20" t="s">
        <v>370</v>
      </c>
      <c r="B551" s="67" t="s">
        <v>355</v>
      </c>
      <c r="C551" s="68" t="s">
        <v>374</v>
      </c>
      <c r="D551" s="20" t="s">
        <v>372</v>
      </c>
      <c r="E551" s="24" t="s">
        <v>23</v>
      </c>
      <c r="F551" s="69">
        <v>2.24</v>
      </c>
      <c r="G551" s="69">
        <v>2.24</v>
      </c>
      <c r="H551" s="20" t="s">
        <v>349</v>
      </c>
      <c r="I551" s="50" t="s">
        <v>228</v>
      </c>
      <c r="J551" s="74">
        <v>1</v>
      </c>
      <c r="K551" s="60">
        <v>3</v>
      </c>
      <c r="L551" s="8">
        <v>1</v>
      </c>
      <c r="M551" s="33"/>
      <c r="N551" s="33"/>
    </row>
    <row r="552" spans="1:14" s="2" customFormat="1" ht="27.75" customHeight="1">
      <c r="A552" s="20" t="s">
        <v>370</v>
      </c>
      <c r="B552" s="67" t="s">
        <v>428</v>
      </c>
      <c r="C552" s="68" t="s">
        <v>374</v>
      </c>
      <c r="D552" s="20" t="s">
        <v>372</v>
      </c>
      <c r="E552" s="24" t="s">
        <v>23</v>
      </c>
      <c r="F552" s="69">
        <v>1.25</v>
      </c>
      <c r="G552" s="69">
        <v>1.25</v>
      </c>
      <c r="H552" s="20" t="s">
        <v>349</v>
      </c>
      <c r="I552" s="50" t="s">
        <v>228</v>
      </c>
      <c r="J552" s="77"/>
      <c r="K552" s="60">
        <v>6</v>
      </c>
      <c r="L552" s="8">
        <v>1</v>
      </c>
      <c r="M552" s="33"/>
      <c r="N552" s="33"/>
    </row>
    <row r="553" spans="1:14" s="2" customFormat="1" ht="27.75" customHeight="1">
      <c r="A553" s="20" t="s">
        <v>370</v>
      </c>
      <c r="B553" s="67" t="s">
        <v>429</v>
      </c>
      <c r="C553" s="68" t="s">
        <v>380</v>
      </c>
      <c r="D553" s="20" t="s">
        <v>372</v>
      </c>
      <c r="E553" s="24" t="s">
        <v>23</v>
      </c>
      <c r="F553" s="69">
        <v>3.74</v>
      </c>
      <c r="G553" s="69">
        <v>3.74</v>
      </c>
      <c r="H553" s="20" t="s">
        <v>349</v>
      </c>
      <c r="I553" s="50" t="s">
        <v>228</v>
      </c>
      <c r="J553" s="77"/>
      <c r="K553" s="60">
        <v>5</v>
      </c>
      <c r="L553" s="33">
        <v>6</v>
      </c>
      <c r="M553" s="33"/>
      <c r="N553" s="33"/>
    </row>
    <row r="554" spans="1:14" s="2" customFormat="1" ht="27.75" customHeight="1">
      <c r="A554" s="20" t="s">
        <v>370</v>
      </c>
      <c r="B554" s="67" t="s">
        <v>430</v>
      </c>
      <c r="C554" s="68" t="s">
        <v>431</v>
      </c>
      <c r="D554" s="20" t="s">
        <v>372</v>
      </c>
      <c r="E554" s="24" t="s">
        <v>23</v>
      </c>
      <c r="F554" s="69">
        <v>28.26</v>
      </c>
      <c r="G554" s="69">
        <v>28.26</v>
      </c>
      <c r="H554" s="20" t="s">
        <v>349</v>
      </c>
      <c r="I554" s="50" t="s">
        <v>228</v>
      </c>
      <c r="J554" s="77"/>
      <c r="K554" s="60">
        <v>36</v>
      </c>
      <c r="L554" s="33">
        <v>40</v>
      </c>
      <c r="M554" s="33"/>
      <c r="N554" s="33"/>
    </row>
    <row r="555" spans="1:14" s="2" customFormat="1" ht="27.75" customHeight="1">
      <c r="A555" s="20" t="s">
        <v>370</v>
      </c>
      <c r="B555" s="67" t="s">
        <v>432</v>
      </c>
      <c r="C555" s="68" t="s">
        <v>380</v>
      </c>
      <c r="D555" s="20" t="s">
        <v>372</v>
      </c>
      <c r="E555" s="24" t="s">
        <v>23</v>
      </c>
      <c r="F555" s="69">
        <v>13.55</v>
      </c>
      <c r="G555" s="69">
        <v>13.55</v>
      </c>
      <c r="H555" s="20" t="s">
        <v>349</v>
      </c>
      <c r="I555" s="50" t="s">
        <v>228</v>
      </c>
      <c r="J555" s="77"/>
      <c r="K555" s="60">
        <v>3</v>
      </c>
      <c r="L555" s="33">
        <v>6</v>
      </c>
      <c r="M555" s="33"/>
      <c r="N555" s="33"/>
    </row>
    <row r="556" spans="1:14" s="2" customFormat="1" ht="27.75" customHeight="1">
      <c r="A556" s="20" t="s">
        <v>370</v>
      </c>
      <c r="B556" s="67" t="s">
        <v>31</v>
      </c>
      <c r="C556" s="66" t="s">
        <v>374</v>
      </c>
      <c r="D556" s="20" t="s">
        <v>372</v>
      </c>
      <c r="E556" s="24" t="s">
        <v>23</v>
      </c>
      <c r="F556" s="55">
        <v>38.32</v>
      </c>
      <c r="G556" s="55">
        <v>38.32</v>
      </c>
      <c r="H556" s="20" t="s">
        <v>349</v>
      </c>
      <c r="I556" s="50" t="s">
        <v>228</v>
      </c>
      <c r="J556" s="74">
        <v>1</v>
      </c>
      <c r="K556" s="60">
        <v>42</v>
      </c>
      <c r="L556" s="8">
        <v>1</v>
      </c>
      <c r="M556" s="33"/>
      <c r="N556" s="33"/>
    </row>
    <row r="557" spans="1:14" s="2" customFormat="1" ht="27.75" customHeight="1">
      <c r="A557" s="20" t="s">
        <v>370</v>
      </c>
      <c r="B557" s="67" t="s">
        <v>246</v>
      </c>
      <c r="C557" s="68" t="s">
        <v>433</v>
      </c>
      <c r="D557" s="20" t="s">
        <v>372</v>
      </c>
      <c r="E557" s="24" t="s">
        <v>23</v>
      </c>
      <c r="F557" s="69">
        <v>9.62</v>
      </c>
      <c r="G557" s="69">
        <v>9.62</v>
      </c>
      <c r="H557" s="20" t="s">
        <v>227</v>
      </c>
      <c r="I557" s="50" t="s">
        <v>228</v>
      </c>
      <c r="J557" s="77"/>
      <c r="K557" s="60">
        <v>11</v>
      </c>
      <c r="L557" s="33"/>
      <c r="M557" s="33"/>
      <c r="N557" s="33"/>
    </row>
    <row r="558" spans="1:14" s="2" customFormat="1" ht="27.75" customHeight="1">
      <c r="A558" s="20" t="s">
        <v>370</v>
      </c>
      <c r="B558" s="67" t="s">
        <v>32</v>
      </c>
      <c r="C558" s="68" t="s">
        <v>371</v>
      </c>
      <c r="D558" s="20" t="s">
        <v>372</v>
      </c>
      <c r="E558" s="24" t="s">
        <v>23</v>
      </c>
      <c r="F558" s="69">
        <v>25</v>
      </c>
      <c r="G558" s="69">
        <v>25</v>
      </c>
      <c r="H558" s="20" t="s">
        <v>227</v>
      </c>
      <c r="I558" s="50" t="s">
        <v>228</v>
      </c>
      <c r="J558" s="74">
        <v>1</v>
      </c>
      <c r="K558" s="60">
        <v>35</v>
      </c>
      <c r="L558" s="33">
        <v>5</v>
      </c>
      <c r="M558" s="33"/>
      <c r="N558" s="33"/>
    </row>
    <row r="559" spans="1:14" s="2" customFormat="1" ht="27.75" customHeight="1">
      <c r="A559" s="20" t="s">
        <v>370</v>
      </c>
      <c r="B559" s="67" t="s">
        <v>174</v>
      </c>
      <c r="C559" s="68" t="s">
        <v>434</v>
      </c>
      <c r="D559" s="20" t="s">
        <v>372</v>
      </c>
      <c r="E559" s="24" t="s">
        <v>23</v>
      </c>
      <c r="F559" s="69">
        <v>53</v>
      </c>
      <c r="G559" s="69">
        <v>53</v>
      </c>
      <c r="H559" s="20" t="s">
        <v>227</v>
      </c>
      <c r="I559" s="50" t="s">
        <v>228</v>
      </c>
      <c r="J559" s="74">
        <v>1</v>
      </c>
      <c r="K559" s="60">
        <v>21</v>
      </c>
      <c r="L559" s="33">
        <v>45</v>
      </c>
      <c r="M559" s="33"/>
      <c r="N559" s="33"/>
    </row>
    <row r="560" spans="1:14" s="2" customFormat="1" ht="27.75" customHeight="1">
      <c r="A560" s="20" t="s">
        <v>370</v>
      </c>
      <c r="B560" s="67" t="s">
        <v>435</v>
      </c>
      <c r="C560" s="68" t="s">
        <v>436</v>
      </c>
      <c r="D560" s="20" t="s">
        <v>372</v>
      </c>
      <c r="E560" s="24" t="s">
        <v>23</v>
      </c>
      <c r="F560" s="69">
        <v>6.47</v>
      </c>
      <c r="G560" s="69">
        <v>6.47</v>
      </c>
      <c r="H560" s="20" t="s">
        <v>227</v>
      </c>
      <c r="I560" s="50" t="s">
        <v>228</v>
      </c>
      <c r="J560" s="77"/>
      <c r="K560" s="60">
        <v>7</v>
      </c>
      <c r="L560" s="33"/>
      <c r="M560" s="33"/>
      <c r="N560" s="33"/>
    </row>
    <row r="561" spans="1:14" s="2" customFormat="1" ht="27.75" customHeight="1">
      <c r="A561" s="20" t="s">
        <v>370</v>
      </c>
      <c r="B561" s="67" t="s">
        <v>437</v>
      </c>
      <c r="C561" s="68" t="s">
        <v>438</v>
      </c>
      <c r="D561" s="20" t="s">
        <v>372</v>
      </c>
      <c r="E561" s="24" t="s">
        <v>23</v>
      </c>
      <c r="F561" s="69">
        <v>5.93</v>
      </c>
      <c r="G561" s="69">
        <v>5.93</v>
      </c>
      <c r="H561" s="20" t="s">
        <v>227</v>
      </c>
      <c r="I561" s="50" t="s">
        <v>228</v>
      </c>
      <c r="J561" s="77"/>
      <c r="K561" s="60">
        <v>6</v>
      </c>
      <c r="L561" s="8">
        <v>9</v>
      </c>
      <c r="M561" s="33"/>
      <c r="N561" s="33"/>
    </row>
    <row r="562" spans="1:14" s="2" customFormat="1" ht="27.75" customHeight="1">
      <c r="A562" s="20" t="s">
        <v>370</v>
      </c>
      <c r="B562" s="67" t="s">
        <v>132</v>
      </c>
      <c r="C562" s="68" t="s">
        <v>439</v>
      </c>
      <c r="D562" s="20" t="s">
        <v>372</v>
      </c>
      <c r="E562" s="24" t="s">
        <v>23</v>
      </c>
      <c r="F562" s="69">
        <v>12.66</v>
      </c>
      <c r="G562" s="69">
        <v>12.66</v>
      </c>
      <c r="H562" s="20" t="s">
        <v>227</v>
      </c>
      <c r="I562" s="50" t="s">
        <v>228</v>
      </c>
      <c r="J562" s="77"/>
      <c r="K562" s="60">
        <v>26</v>
      </c>
      <c r="L562" s="33">
        <v>21</v>
      </c>
      <c r="M562" s="33"/>
      <c r="N562" s="33"/>
    </row>
    <row r="563" spans="1:14" s="2" customFormat="1" ht="27.75" customHeight="1">
      <c r="A563" s="20" t="s">
        <v>370</v>
      </c>
      <c r="B563" s="67" t="s">
        <v>209</v>
      </c>
      <c r="C563" s="68" t="s">
        <v>371</v>
      </c>
      <c r="D563" s="20" t="s">
        <v>372</v>
      </c>
      <c r="E563" s="24" t="s">
        <v>23</v>
      </c>
      <c r="F563" s="69">
        <v>4.41</v>
      </c>
      <c r="G563" s="69">
        <v>4.41</v>
      </c>
      <c r="H563" s="20" t="s">
        <v>227</v>
      </c>
      <c r="I563" s="50" t="s">
        <v>228</v>
      </c>
      <c r="J563" s="77"/>
      <c r="K563" s="60">
        <v>7</v>
      </c>
      <c r="L563" s="33">
        <v>5</v>
      </c>
      <c r="M563" s="33"/>
      <c r="N563" s="33"/>
    </row>
    <row r="564" spans="1:14" s="2" customFormat="1" ht="27.75" customHeight="1">
      <c r="A564" s="20" t="s">
        <v>370</v>
      </c>
      <c r="B564" s="67" t="s">
        <v>440</v>
      </c>
      <c r="C564" s="68" t="s">
        <v>377</v>
      </c>
      <c r="D564" s="20" t="s">
        <v>372</v>
      </c>
      <c r="E564" s="24" t="s">
        <v>23</v>
      </c>
      <c r="F564" s="69">
        <v>7.82</v>
      </c>
      <c r="G564" s="69">
        <v>7.82</v>
      </c>
      <c r="H564" s="20" t="s">
        <v>227</v>
      </c>
      <c r="I564" s="50" t="s">
        <v>228</v>
      </c>
      <c r="J564" s="77"/>
      <c r="K564" s="60">
        <v>15</v>
      </c>
      <c r="L564" s="33">
        <v>3</v>
      </c>
      <c r="M564" s="33"/>
      <c r="N564" s="33"/>
    </row>
    <row r="565" spans="1:14" s="2" customFormat="1" ht="27.75" customHeight="1">
      <c r="A565" s="20" t="s">
        <v>370</v>
      </c>
      <c r="B565" s="67" t="s">
        <v>172</v>
      </c>
      <c r="C565" s="66" t="s">
        <v>392</v>
      </c>
      <c r="D565" s="20" t="s">
        <v>372</v>
      </c>
      <c r="E565" s="24" t="s">
        <v>23</v>
      </c>
      <c r="F565" s="55">
        <v>17.4</v>
      </c>
      <c r="G565" s="55">
        <v>17.4</v>
      </c>
      <c r="H565" s="20" t="s">
        <v>227</v>
      </c>
      <c r="I565" s="50" t="s">
        <v>228</v>
      </c>
      <c r="J565" s="74">
        <v>1</v>
      </c>
      <c r="K565" s="60">
        <v>29</v>
      </c>
      <c r="L565" s="33">
        <v>4</v>
      </c>
      <c r="M565" s="33"/>
      <c r="N565" s="33"/>
    </row>
    <row r="566" spans="1:14" s="2" customFormat="1" ht="27.75" customHeight="1">
      <c r="A566" s="20" t="s">
        <v>370</v>
      </c>
      <c r="B566" s="67" t="s">
        <v>173</v>
      </c>
      <c r="C566" s="66" t="s">
        <v>441</v>
      </c>
      <c r="D566" s="20" t="s">
        <v>372</v>
      </c>
      <c r="E566" s="24" t="s">
        <v>23</v>
      </c>
      <c r="F566" s="55">
        <v>20.54</v>
      </c>
      <c r="G566" s="55">
        <v>20.54</v>
      </c>
      <c r="H566" s="20" t="s">
        <v>227</v>
      </c>
      <c r="I566" s="50" t="s">
        <v>228</v>
      </c>
      <c r="J566" s="74">
        <v>1</v>
      </c>
      <c r="K566" s="60">
        <v>44</v>
      </c>
      <c r="L566" s="33">
        <v>22</v>
      </c>
      <c r="M566" s="33"/>
      <c r="N566" s="33"/>
    </row>
    <row r="567" spans="1:14" s="2" customFormat="1" ht="27.75" customHeight="1">
      <c r="A567" s="20" t="s">
        <v>370</v>
      </c>
      <c r="B567" s="67" t="s">
        <v>303</v>
      </c>
      <c r="C567" s="66" t="s">
        <v>438</v>
      </c>
      <c r="D567" s="20" t="s">
        <v>372</v>
      </c>
      <c r="E567" s="24" t="s">
        <v>23</v>
      </c>
      <c r="F567" s="55">
        <v>16.18</v>
      </c>
      <c r="G567" s="55">
        <v>16.18</v>
      </c>
      <c r="H567" s="20" t="s">
        <v>227</v>
      </c>
      <c r="I567" s="50" t="s">
        <v>228</v>
      </c>
      <c r="J567" s="74">
        <v>1</v>
      </c>
      <c r="K567" s="60">
        <v>30</v>
      </c>
      <c r="L567" s="8">
        <v>9</v>
      </c>
      <c r="M567" s="33"/>
      <c r="N567" s="33"/>
    </row>
    <row r="568" spans="1:14" s="2" customFormat="1" ht="27.75" customHeight="1">
      <c r="A568" s="20" t="s">
        <v>370</v>
      </c>
      <c r="B568" s="67" t="s">
        <v>250</v>
      </c>
      <c r="C568" s="68" t="s">
        <v>377</v>
      </c>
      <c r="D568" s="20" t="s">
        <v>372</v>
      </c>
      <c r="E568" s="24" t="s">
        <v>23</v>
      </c>
      <c r="F568" s="69">
        <v>5.98</v>
      </c>
      <c r="G568" s="69">
        <v>5.98</v>
      </c>
      <c r="H568" s="20" t="s">
        <v>227</v>
      </c>
      <c r="I568" s="50" t="s">
        <v>228</v>
      </c>
      <c r="J568" s="77"/>
      <c r="K568" s="60">
        <v>18</v>
      </c>
      <c r="L568" s="33">
        <v>3</v>
      </c>
      <c r="M568" s="33"/>
      <c r="N568" s="33"/>
    </row>
    <row r="569" spans="1:14" s="2" customFormat="1" ht="27.75" customHeight="1">
      <c r="A569" s="20" t="s">
        <v>370</v>
      </c>
      <c r="B569" s="67" t="s">
        <v>442</v>
      </c>
      <c r="C569" s="68" t="s">
        <v>382</v>
      </c>
      <c r="D569" s="20" t="s">
        <v>372</v>
      </c>
      <c r="E569" s="24" t="s">
        <v>23</v>
      </c>
      <c r="F569" s="69">
        <v>1.01</v>
      </c>
      <c r="G569" s="69">
        <v>1.01</v>
      </c>
      <c r="H569" s="20" t="s">
        <v>227</v>
      </c>
      <c r="I569" s="50" t="s">
        <v>228</v>
      </c>
      <c r="J569" s="77"/>
      <c r="K569" s="60">
        <v>2</v>
      </c>
      <c r="L569" s="33">
        <v>2</v>
      </c>
      <c r="M569" s="33"/>
      <c r="N569" s="33"/>
    </row>
    <row r="570" spans="1:14" s="2" customFormat="1" ht="27.75" customHeight="1">
      <c r="A570" s="20" t="s">
        <v>370</v>
      </c>
      <c r="B570" s="67" t="s">
        <v>64</v>
      </c>
      <c r="C570" s="68" t="s">
        <v>382</v>
      </c>
      <c r="D570" s="20" t="s">
        <v>372</v>
      </c>
      <c r="E570" s="24" t="s">
        <v>23</v>
      </c>
      <c r="F570" s="69">
        <v>1.57</v>
      </c>
      <c r="G570" s="69">
        <v>1.57</v>
      </c>
      <c r="H570" s="20" t="s">
        <v>227</v>
      </c>
      <c r="I570" s="50" t="s">
        <v>228</v>
      </c>
      <c r="J570" s="77"/>
      <c r="K570" s="60">
        <v>2</v>
      </c>
      <c r="L570" s="33">
        <v>2</v>
      </c>
      <c r="M570" s="33"/>
      <c r="N570" s="33"/>
    </row>
    <row r="571" spans="1:14" s="2" customFormat="1" ht="27.75" customHeight="1">
      <c r="A571" s="20" t="s">
        <v>370</v>
      </c>
      <c r="B571" s="67" t="s">
        <v>251</v>
      </c>
      <c r="C571" s="68" t="s">
        <v>371</v>
      </c>
      <c r="D571" s="20" t="s">
        <v>372</v>
      </c>
      <c r="E571" s="24" t="s">
        <v>23</v>
      </c>
      <c r="F571" s="69">
        <v>1.94</v>
      </c>
      <c r="G571" s="69">
        <v>1.94</v>
      </c>
      <c r="H571" s="20" t="s">
        <v>227</v>
      </c>
      <c r="I571" s="50" t="s">
        <v>228</v>
      </c>
      <c r="J571" s="74">
        <v>1</v>
      </c>
      <c r="K571" s="60">
        <v>2</v>
      </c>
      <c r="L571" s="33">
        <v>5</v>
      </c>
      <c r="M571" s="33"/>
      <c r="N571" s="33"/>
    </row>
    <row r="572" spans="1:14" s="2" customFormat="1" ht="27.75" customHeight="1">
      <c r="A572" s="20" t="s">
        <v>370</v>
      </c>
      <c r="B572" s="67" t="s">
        <v>443</v>
      </c>
      <c r="C572" s="68" t="s">
        <v>374</v>
      </c>
      <c r="D572" s="20" t="s">
        <v>372</v>
      </c>
      <c r="E572" s="24" t="s">
        <v>23</v>
      </c>
      <c r="F572" s="69">
        <v>1.8</v>
      </c>
      <c r="G572" s="69">
        <v>1.8</v>
      </c>
      <c r="H572" s="20" t="s">
        <v>227</v>
      </c>
      <c r="I572" s="50" t="s">
        <v>228</v>
      </c>
      <c r="J572" s="77"/>
      <c r="K572" s="60">
        <v>2</v>
      </c>
      <c r="L572" s="8">
        <v>1</v>
      </c>
      <c r="M572" s="33"/>
      <c r="N572" s="33"/>
    </row>
    <row r="573" spans="1:14" s="2" customFormat="1" ht="27.75" customHeight="1">
      <c r="A573" s="20" t="s">
        <v>370</v>
      </c>
      <c r="B573" s="67" t="s">
        <v>212</v>
      </c>
      <c r="C573" s="66" t="s">
        <v>392</v>
      </c>
      <c r="D573" s="20" t="s">
        <v>372</v>
      </c>
      <c r="E573" s="24" t="s">
        <v>23</v>
      </c>
      <c r="F573" s="55">
        <v>41.53</v>
      </c>
      <c r="G573" s="55">
        <v>41.53</v>
      </c>
      <c r="H573" s="20" t="s">
        <v>227</v>
      </c>
      <c r="I573" s="50" t="s">
        <v>228</v>
      </c>
      <c r="J573" s="74">
        <v>1</v>
      </c>
      <c r="K573" s="60">
        <v>48</v>
      </c>
      <c r="L573" s="33">
        <v>4</v>
      </c>
      <c r="M573" s="33"/>
      <c r="N573" s="33"/>
    </row>
    <row r="574" spans="1:14" s="2" customFormat="1" ht="27.75" customHeight="1">
      <c r="A574" s="20" t="s">
        <v>370</v>
      </c>
      <c r="B574" s="67" t="s">
        <v>247</v>
      </c>
      <c r="C574" s="68" t="s">
        <v>382</v>
      </c>
      <c r="D574" s="20" t="s">
        <v>372</v>
      </c>
      <c r="E574" s="24" t="s">
        <v>23</v>
      </c>
      <c r="F574" s="69">
        <v>18.76</v>
      </c>
      <c r="G574" s="69">
        <v>18.76</v>
      </c>
      <c r="H574" s="20" t="s">
        <v>227</v>
      </c>
      <c r="I574" s="50" t="s">
        <v>228</v>
      </c>
      <c r="J574" s="77"/>
      <c r="K574" s="60">
        <v>11</v>
      </c>
      <c r="L574" s="33">
        <v>2</v>
      </c>
      <c r="M574" s="33"/>
      <c r="N574" s="33"/>
    </row>
    <row r="575" spans="1:14" s="2" customFormat="1" ht="27.75" customHeight="1">
      <c r="A575" s="20" t="s">
        <v>370</v>
      </c>
      <c r="B575" s="67" t="s">
        <v>134</v>
      </c>
      <c r="C575" s="68" t="s">
        <v>380</v>
      </c>
      <c r="D575" s="20" t="s">
        <v>372</v>
      </c>
      <c r="E575" s="24" t="s">
        <v>23</v>
      </c>
      <c r="F575" s="69">
        <v>34.76</v>
      </c>
      <c r="G575" s="69">
        <v>34.76</v>
      </c>
      <c r="H575" s="20" t="s">
        <v>227</v>
      </c>
      <c r="I575" s="50" t="s">
        <v>228</v>
      </c>
      <c r="J575" s="74">
        <v>1</v>
      </c>
      <c r="K575" s="60">
        <v>28</v>
      </c>
      <c r="L575" s="33">
        <v>6</v>
      </c>
      <c r="M575" s="33"/>
      <c r="N575" s="33"/>
    </row>
    <row r="576" spans="1:14" s="2" customFormat="1" ht="27.75" customHeight="1">
      <c r="A576" s="20" t="s">
        <v>370</v>
      </c>
      <c r="B576" s="67" t="s">
        <v>444</v>
      </c>
      <c r="C576" s="68" t="s">
        <v>377</v>
      </c>
      <c r="D576" s="20" t="s">
        <v>372</v>
      </c>
      <c r="E576" s="24" t="s">
        <v>23</v>
      </c>
      <c r="F576" s="69">
        <v>45.14</v>
      </c>
      <c r="G576" s="69">
        <v>45.14</v>
      </c>
      <c r="H576" s="20" t="s">
        <v>227</v>
      </c>
      <c r="I576" s="50" t="s">
        <v>228</v>
      </c>
      <c r="J576" s="77"/>
      <c r="K576" s="60">
        <v>12</v>
      </c>
      <c r="L576" s="33">
        <v>3</v>
      </c>
      <c r="M576" s="33"/>
      <c r="N576" s="33"/>
    </row>
    <row r="577" spans="1:14" s="2" customFormat="1" ht="27.75" customHeight="1">
      <c r="A577" s="20" t="s">
        <v>370</v>
      </c>
      <c r="B577" s="67" t="s">
        <v>445</v>
      </c>
      <c r="C577" s="68" t="s">
        <v>382</v>
      </c>
      <c r="D577" s="20" t="s">
        <v>372</v>
      </c>
      <c r="E577" s="24" t="s">
        <v>23</v>
      </c>
      <c r="F577" s="69">
        <v>8.48</v>
      </c>
      <c r="G577" s="69">
        <v>8.48</v>
      </c>
      <c r="H577" s="20" t="s">
        <v>227</v>
      </c>
      <c r="I577" s="50" t="s">
        <v>228</v>
      </c>
      <c r="J577" s="77"/>
      <c r="K577" s="60">
        <v>7</v>
      </c>
      <c r="L577" s="33">
        <v>2</v>
      </c>
      <c r="M577" s="33"/>
      <c r="N577" s="33"/>
    </row>
    <row r="578" spans="1:14" s="2" customFormat="1" ht="27.75" customHeight="1">
      <c r="A578" s="20" t="s">
        <v>370</v>
      </c>
      <c r="B578" s="67" t="s">
        <v>248</v>
      </c>
      <c r="C578" s="68" t="s">
        <v>377</v>
      </c>
      <c r="D578" s="20" t="s">
        <v>372</v>
      </c>
      <c r="E578" s="24" t="s">
        <v>23</v>
      </c>
      <c r="F578" s="69">
        <v>19.93</v>
      </c>
      <c r="G578" s="69">
        <v>19.93</v>
      </c>
      <c r="H578" s="20" t="s">
        <v>227</v>
      </c>
      <c r="I578" s="50" t="s">
        <v>228</v>
      </c>
      <c r="J578" s="77"/>
      <c r="K578" s="60">
        <v>51</v>
      </c>
      <c r="L578" s="33">
        <v>3</v>
      </c>
      <c r="M578" s="33"/>
      <c r="N578" s="33"/>
    </row>
    <row r="579" spans="1:14" s="2" customFormat="1" ht="27.75" customHeight="1">
      <c r="A579" s="20" t="s">
        <v>370</v>
      </c>
      <c r="B579" s="67" t="s">
        <v>133</v>
      </c>
      <c r="C579" s="66" t="s">
        <v>371</v>
      </c>
      <c r="D579" s="20" t="s">
        <v>372</v>
      </c>
      <c r="E579" s="24" t="s">
        <v>23</v>
      </c>
      <c r="F579" s="55">
        <v>16.01</v>
      </c>
      <c r="G579" s="55">
        <v>16.01</v>
      </c>
      <c r="H579" s="20" t="s">
        <v>227</v>
      </c>
      <c r="I579" s="50" t="s">
        <v>228</v>
      </c>
      <c r="J579" s="74">
        <v>1</v>
      </c>
      <c r="K579" s="60">
        <v>32</v>
      </c>
      <c r="L579" s="33">
        <v>5</v>
      </c>
      <c r="M579" s="33"/>
      <c r="N579" s="33"/>
    </row>
    <row r="580" spans="1:14" s="2" customFormat="1" ht="27.75" customHeight="1">
      <c r="A580" s="20" t="s">
        <v>370</v>
      </c>
      <c r="B580" s="67" t="s">
        <v>307</v>
      </c>
      <c r="C580" s="68" t="s">
        <v>371</v>
      </c>
      <c r="D580" s="20" t="s">
        <v>372</v>
      </c>
      <c r="E580" s="24" t="s">
        <v>23</v>
      </c>
      <c r="F580" s="69">
        <v>29.53</v>
      </c>
      <c r="G580" s="69">
        <v>29.53</v>
      </c>
      <c r="H580" s="20" t="s">
        <v>227</v>
      </c>
      <c r="I580" s="50" t="s">
        <v>228</v>
      </c>
      <c r="J580" s="77"/>
      <c r="K580" s="60">
        <v>28</v>
      </c>
      <c r="L580" s="33">
        <v>5</v>
      </c>
      <c r="M580" s="33"/>
      <c r="N580" s="33"/>
    </row>
    <row r="581" spans="1:14" s="2" customFormat="1" ht="27.75" customHeight="1">
      <c r="A581" s="20" t="s">
        <v>370</v>
      </c>
      <c r="B581" s="67" t="s">
        <v>446</v>
      </c>
      <c r="C581" s="68" t="s">
        <v>382</v>
      </c>
      <c r="D581" s="20" t="s">
        <v>372</v>
      </c>
      <c r="E581" s="24" t="s">
        <v>23</v>
      </c>
      <c r="F581" s="69">
        <v>11.69</v>
      </c>
      <c r="G581" s="69">
        <v>11.69</v>
      </c>
      <c r="H581" s="20" t="s">
        <v>227</v>
      </c>
      <c r="I581" s="50" t="s">
        <v>228</v>
      </c>
      <c r="J581" s="77"/>
      <c r="K581" s="60">
        <v>12</v>
      </c>
      <c r="L581" s="33">
        <v>2</v>
      </c>
      <c r="M581" s="33"/>
      <c r="N581" s="33"/>
    </row>
    <row r="582" spans="1:14" s="2" customFormat="1" ht="27.75" customHeight="1">
      <c r="A582" s="20" t="s">
        <v>370</v>
      </c>
      <c r="B582" s="67" t="s">
        <v>175</v>
      </c>
      <c r="C582" s="68" t="s">
        <v>377</v>
      </c>
      <c r="D582" s="20" t="s">
        <v>372</v>
      </c>
      <c r="E582" s="24" t="s">
        <v>23</v>
      </c>
      <c r="F582" s="69">
        <v>18.69</v>
      </c>
      <c r="G582" s="69">
        <v>18.69</v>
      </c>
      <c r="H582" s="20" t="s">
        <v>227</v>
      </c>
      <c r="I582" s="50" t="s">
        <v>228</v>
      </c>
      <c r="J582" s="77"/>
      <c r="K582" s="60">
        <v>14</v>
      </c>
      <c r="L582" s="33">
        <v>3</v>
      </c>
      <c r="M582" s="33"/>
      <c r="N582" s="33"/>
    </row>
    <row r="583" spans="1:14" s="2" customFormat="1" ht="27.75" customHeight="1">
      <c r="A583" s="20" t="s">
        <v>370</v>
      </c>
      <c r="B583" s="67" t="s">
        <v>213</v>
      </c>
      <c r="C583" s="66" t="s">
        <v>395</v>
      </c>
      <c r="D583" s="20" t="s">
        <v>372</v>
      </c>
      <c r="E583" s="24" t="s">
        <v>23</v>
      </c>
      <c r="F583" s="55">
        <v>38.89</v>
      </c>
      <c r="G583" s="55">
        <v>38.89</v>
      </c>
      <c r="H583" s="20" t="s">
        <v>227</v>
      </c>
      <c r="I583" s="50" t="s">
        <v>228</v>
      </c>
      <c r="J583" s="74">
        <v>1</v>
      </c>
      <c r="K583" s="60">
        <v>54</v>
      </c>
      <c r="L583" s="8">
        <v>7</v>
      </c>
      <c r="M583" s="33"/>
      <c r="N583" s="33"/>
    </row>
    <row r="584" spans="1:14" s="2" customFormat="1" ht="27.75" customHeight="1">
      <c r="A584" s="20" t="s">
        <v>370</v>
      </c>
      <c r="B584" s="67" t="s">
        <v>36</v>
      </c>
      <c r="C584" s="66" t="s">
        <v>374</v>
      </c>
      <c r="D584" s="20" t="s">
        <v>372</v>
      </c>
      <c r="E584" s="24" t="s">
        <v>23</v>
      </c>
      <c r="F584" s="55">
        <v>22.79</v>
      </c>
      <c r="G584" s="55">
        <v>22.79</v>
      </c>
      <c r="H584" s="20" t="s">
        <v>227</v>
      </c>
      <c r="I584" s="50" t="s">
        <v>228</v>
      </c>
      <c r="J584" s="74">
        <v>1</v>
      </c>
      <c r="K584" s="60">
        <v>12</v>
      </c>
      <c r="L584" s="8">
        <v>1</v>
      </c>
      <c r="M584" s="33"/>
      <c r="N584" s="33"/>
    </row>
    <row r="585" spans="1:14" s="2" customFormat="1" ht="27.75" customHeight="1">
      <c r="A585" s="20" t="s">
        <v>370</v>
      </c>
      <c r="B585" s="67" t="s">
        <v>63</v>
      </c>
      <c r="C585" s="68" t="s">
        <v>382</v>
      </c>
      <c r="D585" s="20" t="s">
        <v>372</v>
      </c>
      <c r="E585" s="24" t="s">
        <v>23</v>
      </c>
      <c r="F585" s="69">
        <v>15.4</v>
      </c>
      <c r="G585" s="69">
        <v>15.4</v>
      </c>
      <c r="H585" s="20" t="s">
        <v>227</v>
      </c>
      <c r="I585" s="50" t="s">
        <v>228</v>
      </c>
      <c r="J585" s="77"/>
      <c r="K585" s="60">
        <v>8</v>
      </c>
      <c r="L585" s="33">
        <v>2</v>
      </c>
      <c r="M585" s="33"/>
      <c r="N585" s="33"/>
    </row>
    <row r="586" spans="1:14" s="2" customFormat="1" ht="27.75" customHeight="1">
      <c r="A586" s="20" t="s">
        <v>370</v>
      </c>
      <c r="B586" s="67" t="s">
        <v>447</v>
      </c>
      <c r="C586" s="68" t="s">
        <v>382</v>
      </c>
      <c r="D586" s="20" t="s">
        <v>372</v>
      </c>
      <c r="E586" s="24" t="s">
        <v>23</v>
      </c>
      <c r="F586" s="69">
        <v>6.22</v>
      </c>
      <c r="G586" s="69">
        <v>6.22</v>
      </c>
      <c r="H586" s="20" t="s">
        <v>227</v>
      </c>
      <c r="I586" s="50" t="s">
        <v>228</v>
      </c>
      <c r="J586" s="77"/>
      <c r="K586" s="60">
        <v>7</v>
      </c>
      <c r="L586" s="33">
        <v>2</v>
      </c>
      <c r="M586" s="33"/>
      <c r="N586" s="33"/>
    </row>
    <row r="587" spans="1:14" s="2" customFormat="1" ht="27.75" customHeight="1">
      <c r="A587" s="20" t="s">
        <v>370</v>
      </c>
      <c r="B587" s="67" t="s">
        <v>448</v>
      </c>
      <c r="C587" s="68" t="s">
        <v>374</v>
      </c>
      <c r="D587" s="20" t="s">
        <v>372</v>
      </c>
      <c r="E587" s="24" t="s">
        <v>23</v>
      </c>
      <c r="F587" s="69">
        <v>10.29</v>
      </c>
      <c r="G587" s="69">
        <v>10.29</v>
      </c>
      <c r="H587" s="20" t="s">
        <v>227</v>
      </c>
      <c r="I587" s="50" t="s">
        <v>228</v>
      </c>
      <c r="J587" s="77"/>
      <c r="K587" s="60">
        <v>5</v>
      </c>
      <c r="L587" s="8">
        <v>1</v>
      </c>
      <c r="M587" s="33"/>
      <c r="N587" s="33"/>
    </row>
    <row r="588" spans="1:14" s="2" customFormat="1" ht="27.75" customHeight="1">
      <c r="A588" s="20" t="s">
        <v>370</v>
      </c>
      <c r="B588" s="67" t="s">
        <v>449</v>
      </c>
      <c r="C588" s="68" t="s">
        <v>374</v>
      </c>
      <c r="D588" s="20" t="s">
        <v>372</v>
      </c>
      <c r="E588" s="24" t="s">
        <v>23</v>
      </c>
      <c r="F588" s="69">
        <v>1.65</v>
      </c>
      <c r="G588" s="69">
        <v>1.65</v>
      </c>
      <c r="H588" s="20" t="s">
        <v>227</v>
      </c>
      <c r="I588" s="50" t="s">
        <v>228</v>
      </c>
      <c r="J588" s="77"/>
      <c r="K588" s="60">
        <v>2</v>
      </c>
      <c r="L588" s="8">
        <v>1</v>
      </c>
      <c r="M588" s="33"/>
      <c r="N588" s="33"/>
    </row>
    <row r="589" spans="1:14" s="2" customFormat="1" ht="27.75" customHeight="1">
      <c r="A589" s="20" t="s">
        <v>370</v>
      </c>
      <c r="B589" s="67" t="s">
        <v>308</v>
      </c>
      <c r="C589" s="68" t="s">
        <v>374</v>
      </c>
      <c r="D589" s="20" t="s">
        <v>372</v>
      </c>
      <c r="E589" s="24" t="s">
        <v>23</v>
      </c>
      <c r="F589" s="69">
        <v>0.67</v>
      </c>
      <c r="G589" s="69">
        <v>0.67</v>
      </c>
      <c r="H589" s="20" t="s">
        <v>227</v>
      </c>
      <c r="I589" s="50" t="s">
        <v>228</v>
      </c>
      <c r="J589" s="77"/>
      <c r="K589" s="60">
        <v>1</v>
      </c>
      <c r="L589" s="8">
        <v>1</v>
      </c>
      <c r="M589" s="33"/>
      <c r="N589" s="33"/>
    </row>
    <row r="590" spans="1:14" s="2" customFormat="1" ht="27.75" customHeight="1">
      <c r="A590" s="20" t="s">
        <v>370</v>
      </c>
      <c r="B590" s="67" t="s">
        <v>137</v>
      </c>
      <c r="C590" s="68" t="s">
        <v>374</v>
      </c>
      <c r="D590" s="20" t="s">
        <v>372</v>
      </c>
      <c r="E590" s="24" t="s">
        <v>23</v>
      </c>
      <c r="F590" s="69">
        <v>66.69</v>
      </c>
      <c r="G590" s="69">
        <v>66.69</v>
      </c>
      <c r="H590" s="20" t="s">
        <v>227</v>
      </c>
      <c r="I590" s="50" t="s">
        <v>228</v>
      </c>
      <c r="J590" s="74">
        <v>1</v>
      </c>
      <c r="K590" s="60">
        <v>34</v>
      </c>
      <c r="L590" s="8">
        <v>1</v>
      </c>
      <c r="M590" s="33"/>
      <c r="N590" s="33"/>
    </row>
    <row r="591" spans="1:14" s="2" customFormat="1" ht="27.75" customHeight="1">
      <c r="A591" s="20" t="s">
        <v>370</v>
      </c>
      <c r="B591" s="67" t="s">
        <v>450</v>
      </c>
      <c r="C591" s="68" t="s">
        <v>374</v>
      </c>
      <c r="D591" s="20" t="s">
        <v>372</v>
      </c>
      <c r="E591" s="24" t="s">
        <v>23</v>
      </c>
      <c r="F591" s="69">
        <v>32.42</v>
      </c>
      <c r="G591" s="69">
        <v>32.42</v>
      </c>
      <c r="H591" s="20" t="s">
        <v>227</v>
      </c>
      <c r="I591" s="50" t="s">
        <v>228</v>
      </c>
      <c r="J591" s="74">
        <v>1</v>
      </c>
      <c r="K591" s="60">
        <v>46</v>
      </c>
      <c r="L591" s="8">
        <v>1</v>
      </c>
      <c r="M591" s="33"/>
      <c r="N591" s="33"/>
    </row>
    <row r="592" spans="1:14" s="2" customFormat="1" ht="27.75" customHeight="1">
      <c r="A592" s="20" t="s">
        <v>370</v>
      </c>
      <c r="B592" s="67" t="s">
        <v>136</v>
      </c>
      <c r="C592" s="68" t="s">
        <v>395</v>
      </c>
      <c r="D592" s="20" t="s">
        <v>372</v>
      </c>
      <c r="E592" s="24" t="s">
        <v>23</v>
      </c>
      <c r="F592" s="69">
        <v>19.04</v>
      </c>
      <c r="G592" s="69">
        <v>19.04</v>
      </c>
      <c r="H592" s="20" t="s">
        <v>227</v>
      </c>
      <c r="I592" s="50" t="s">
        <v>228</v>
      </c>
      <c r="J592" s="77"/>
      <c r="K592" s="60">
        <v>26</v>
      </c>
      <c r="L592" s="8">
        <v>7</v>
      </c>
      <c r="M592" s="33"/>
      <c r="N592" s="33"/>
    </row>
    <row r="593" spans="1:14" s="2" customFormat="1" ht="27.75" customHeight="1">
      <c r="A593" s="20" t="s">
        <v>370</v>
      </c>
      <c r="B593" s="67" t="s">
        <v>451</v>
      </c>
      <c r="C593" s="68" t="s">
        <v>374</v>
      </c>
      <c r="D593" s="20" t="s">
        <v>372</v>
      </c>
      <c r="E593" s="24" t="s">
        <v>23</v>
      </c>
      <c r="F593" s="69">
        <v>23.63</v>
      </c>
      <c r="G593" s="69">
        <v>23.63</v>
      </c>
      <c r="H593" s="20" t="s">
        <v>227</v>
      </c>
      <c r="I593" s="50" t="s">
        <v>228</v>
      </c>
      <c r="J593" s="77"/>
      <c r="K593" s="60">
        <v>23</v>
      </c>
      <c r="L593" s="8">
        <v>1</v>
      </c>
      <c r="M593" s="33"/>
      <c r="N593" s="33"/>
    </row>
    <row r="594" spans="1:14" s="2" customFormat="1" ht="27.75" customHeight="1">
      <c r="A594" s="20" t="s">
        <v>370</v>
      </c>
      <c r="B594" s="67" t="s">
        <v>452</v>
      </c>
      <c r="C594" s="68" t="s">
        <v>382</v>
      </c>
      <c r="D594" s="20" t="s">
        <v>372</v>
      </c>
      <c r="E594" s="24" t="s">
        <v>23</v>
      </c>
      <c r="F594" s="69">
        <v>4.33</v>
      </c>
      <c r="G594" s="69">
        <v>4.33</v>
      </c>
      <c r="H594" s="20" t="s">
        <v>453</v>
      </c>
      <c r="I594" s="50" t="s">
        <v>228</v>
      </c>
      <c r="J594" s="74">
        <v>1</v>
      </c>
      <c r="K594" s="60">
        <v>5</v>
      </c>
      <c r="L594" s="33">
        <v>2</v>
      </c>
      <c r="M594" s="33"/>
      <c r="N594" s="33"/>
    </row>
    <row r="595" spans="1:14" s="2" customFormat="1" ht="27.75" customHeight="1">
      <c r="A595" s="20" t="s">
        <v>370</v>
      </c>
      <c r="B595" s="67" t="s">
        <v>454</v>
      </c>
      <c r="C595" s="68" t="s">
        <v>382</v>
      </c>
      <c r="D595" s="20" t="s">
        <v>372</v>
      </c>
      <c r="E595" s="24" t="s">
        <v>23</v>
      </c>
      <c r="F595" s="69">
        <v>9.53</v>
      </c>
      <c r="G595" s="69">
        <v>9.53</v>
      </c>
      <c r="H595" s="20" t="s">
        <v>453</v>
      </c>
      <c r="I595" s="50" t="s">
        <v>228</v>
      </c>
      <c r="J595" s="77"/>
      <c r="K595" s="60">
        <v>11</v>
      </c>
      <c r="L595" s="33">
        <v>2</v>
      </c>
      <c r="M595" s="33"/>
      <c r="N595" s="33"/>
    </row>
    <row r="596" spans="1:14" s="2" customFormat="1" ht="27.75" customHeight="1">
      <c r="A596" s="20" t="s">
        <v>370</v>
      </c>
      <c r="B596" s="67" t="s">
        <v>455</v>
      </c>
      <c r="C596" s="68" t="s">
        <v>382</v>
      </c>
      <c r="D596" s="20" t="s">
        <v>372</v>
      </c>
      <c r="E596" s="24" t="s">
        <v>23</v>
      </c>
      <c r="F596" s="69">
        <v>9.34</v>
      </c>
      <c r="G596" s="69">
        <v>9.34</v>
      </c>
      <c r="H596" s="20" t="s">
        <v>453</v>
      </c>
      <c r="I596" s="50" t="s">
        <v>228</v>
      </c>
      <c r="J596" s="77"/>
      <c r="K596" s="60">
        <v>10</v>
      </c>
      <c r="L596" s="33">
        <v>2</v>
      </c>
      <c r="M596" s="33"/>
      <c r="N596" s="33"/>
    </row>
    <row r="597" spans="1:14" s="2" customFormat="1" ht="27.75" customHeight="1">
      <c r="A597" s="20" t="s">
        <v>370</v>
      </c>
      <c r="B597" s="67" t="s">
        <v>135</v>
      </c>
      <c r="C597" s="68" t="s">
        <v>374</v>
      </c>
      <c r="D597" s="20" t="s">
        <v>372</v>
      </c>
      <c r="E597" s="24" t="s">
        <v>23</v>
      </c>
      <c r="F597" s="69">
        <v>0.54</v>
      </c>
      <c r="G597" s="69">
        <v>0.54</v>
      </c>
      <c r="H597" s="20" t="s">
        <v>453</v>
      </c>
      <c r="I597" s="50" t="s">
        <v>228</v>
      </c>
      <c r="J597" s="77"/>
      <c r="K597" s="60">
        <v>1</v>
      </c>
      <c r="L597" s="8">
        <v>1</v>
      </c>
      <c r="M597" s="33"/>
      <c r="N597" s="33"/>
    </row>
    <row r="598" spans="1:14" s="2" customFormat="1" ht="27.75" customHeight="1">
      <c r="A598" s="20" t="s">
        <v>370</v>
      </c>
      <c r="B598" s="67" t="s">
        <v>34</v>
      </c>
      <c r="C598" s="66" t="s">
        <v>438</v>
      </c>
      <c r="D598" s="20" t="s">
        <v>372</v>
      </c>
      <c r="E598" s="24" t="s">
        <v>23</v>
      </c>
      <c r="F598" s="55">
        <v>60.82</v>
      </c>
      <c r="G598" s="55">
        <v>60.82</v>
      </c>
      <c r="H598" s="20" t="s">
        <v>453</v>
      </c>
      <c r="I598" s="50" t="s">
        <v>228</v>
      </c>
      <c r="J598" s="74">
        <v>1</v>
      </c>
      <c r="K598" s="60">
        <v>47</v>
      </c>
      <c r="L598" s="8">
        <v>9</v>
      </c>
      <c r="M598" s="33"/>
      <c r="N598" s="33"/>
    </row>
    <row r="599" spans="1:14" s="2" customFormat="1" ht="27.75" customHeight="1">
      <c r="A599" s="20" t="s">
        <v>370</v>
      </c>
      <c r="B599" s="67" t="s">
        <v>456</v>
      </c>
      <c r="C599" s="68" t="s">
        <v>374</v>
      </c>
      <c r="D599" s="20" t="s">
        <v>372</v>
      </c>
      <c r="E599" s="24" t="s">
        <v>23</v>
      </c>
      <c r="F599" s="69">
        <v>2.8</v>
      </c>
      <c r="G599" s="69">
        <v>2.8</v>
      </c>
      <c r="H599" s="20" t="s">
        <v>453</v>
      </c>
      <c r="I599" s="50" t="s">
        <v>228</v>
      </c>
      <c r="J599" s="74">
        <v>1</v>
      </c>
      <c r="K599" s="60">
        <v>1</v>
      </c>
      <c r="L599" s="8">
        <v>1</v>
      </c>
      <c r="M599" s="33"/>
      <c r="N599" s="33"/>
    </row>
    <row r="600" spans="1:14" s="2" customFormat="1" ht="27.75" customHeight="1">
      <c r="A600" s="20" t="s">
        <v>370</v>
      </c>
      <c r="B600" s="67" t="s">
        <v>457</v>
      </c>
      <c r="C600" s="68" t="s">
        <v>382</v>
      </c>
      <c r="D600" s="20" t="s">
        <v>372</v>
      </c>
      <c r="E600" s="24" t="s">
        <v>23</v>
      </c>
      <c r="F600" s="69">
        <v>15.42</v>
      </c>
      <c r="G600" s="69">
        <v>15.42</v>
      </c>
      <c r="H600" s="20" t="s">
        <v>453</v>
      </c>
      <c r="I600" s="50" t="s">
        <v>228</v>
      </c>
      <c r="J600" s="77"/>
      <c r="K600" s="60">
        <v>10</v>
      </c>
      <c r="L600" s="33">
        <v>2</v>
      </c>
      <c r="M600" s="33"/>
      <c r="N600" s="33"/>
    </row>
    <row r="601" spans="1:14" s="2" customFormat="1" ht="27.75" customHeight="1">
      <c r="A601" s="20" t="s">
        <v>370</v>
      </c>
      <c r="B601" s="67" t="s">
        <v>458</v>
      </c>
      <c r="C601" s="68" t="s">
        <v>374</v>
      </c>
      <c r="D601" s="20" t="s">
        <v>372</v>
      </c>
      <c r="E601" s="24" t="s">
        <v>23</v>
      </c>
      <c r="F601" s="69">
        <v>12.05</v>
      </c>
      <c r="G601" s="69">
        <v>12.05</v>
      </c>
      <c r="H601" s="20" t="s">
        <v>453</v>
      </c>
      <c r="I601" s="50" t="s">
        <v>228</v>
      </c>
      <c r="J601" s="77"/>
      <c r="K601" s="60">
        <v>4</v>
      </c>
      <c r="L601" s="8">
        <v>1</v>
      </c>
      <c r="M601" s="33"/>
      <c r="N601" s="33"/>
    </row>
    <row r="602" spans="1:14" s="2" customFormat="1" ht="27.75" customHeight="1">
      <c r="A602" s="20" t="s">
        <v>370</v>
      </c>
      <c r="B602" s="67" t="s">
        <v>459</v>
      </c>
      <c r="C602" s="68" t="s">
        <v>374</v>
      </c>
      <c r="D602" s="20" t="s">
        <v>372</v>
      </c>
      <c r="E602" s="24" t="s">
        <v>23</v>
      </c>
      <c r="F602" s="69">
        <v>2.61</v>
      </c>
      <c r="G602" s="69">
        <v>2.61</v>
      </c>
      <c r="H602" s="20" t="s">
        <v>453</v>
      </c>
      <c r="I602" s="50" t="s">
        <v>228</v>
      </c>
      <c r="J602" s="77"/>
      <c r="K602" s="60">
        <v>2</v>
      </c>
      <c r="L602" s="8">
        <v>1</v>
      </c>
      <c r="M602" s="33"/>
      <c r="N602" s="33"/>
    </row>
    <row r="603" spans="1:14" s="2" customFormat="1" ht="27.75" customHeight="1">
      <c r="A603" s="20" t="s">
        <v>370</v>
      </c>
      <c r="B603" s="67" t="s">
        <v>35</v>
      </c>
      <c r="C603" s="66" t="s">
        <v>374</v>
      </c>
      <c r="D603" s="20" t="s">
        <v>372</v>
      </c>
      <c r="E603" s="24" t="s">
        <v>23</v>
      </c>
      <c r="F603" s="55">
        <v>17.35</v>
      </c>
      <c r="G603" s="55">
        <v>17.35</v>
      </c>
      <c r="H603" s="20" t="s">
        <v>453</v>
      </c>
      <c r="I603" s="50" t="s">
        <v>228</v>
      </c>
      <c r="J603" s="74">
        <v>1</v>
      </c>
      <c r="K603" s="60">
        <v>15</v>
      </c>
      <c r="L603" s="8">
        <v>1</v>
      </c>
      <c r="M603" s="33"/>
      <c r="N603" s="33"/>
    </row>
    <row r="604" spans="1:14" s="2" customFormat="1" ht="27.75" customHeight="1">
      <c r="A604" s="20" t="s">
        <v>370</v>
      </c>
      <c r="B604" s="67" t="s">
        <v>460</v>
      </c>
      <c r="C604" s="68" t="s">
        <v>374</v>
      </c>
      <c r="D604" s="20" t="s">
        <v>372</v>
      </c>
      <c r="E604" s="24" t="s">
        <v>23</v>
      </c>
      <c r="F604" s="69">
        <v>9.09</v>
      </c>
      <c r="G604" s="69">
        <v>9.09</v>
      </c>
      <c r="H604" s="20" t="s">
        <v>453</v>
      </c>
      <c r="I604" s="50" t="s">
        <v>228</v>
      </c>
      <c r="J604" s="74">
        <v>1</v>
      </c>
      <c r="K604" s="60">
        <v>12</v>
      </c>
      <c r="L604" s="8">
        <v>1</v>
      </c>
      <c r="M604" s="33"/>
      <c r="N604" s="33"/>
    </row>
    <row r="605" spans="1:14" s="2" customFormat="1" ht="27.75" customHeight="1">
      <c r="A605" s="20" t="s">
        <v>370</v>
      </c>
      <c r="B605" s="67" t="s">
        <v>461</v>
      </c>
      <c r="C605" s="68" t="s">
        <v>374</v>
      </c>
      <c r="D605" s="20" t="s">
        <v>372</v>
      </c>
      <c r="E605" s="24" t="s">
        <v>23</v>
      </c>
      <c r="F605" s="69">
        <v>3.08</v>
      </c>
      <c r="G605" s="69">
        <v>3.08</v>
      </c>
      <c r="H605" s="20" t="s">
        <v>453</v>
      </c>
      <c r="I605" s="50" t="s">
        <v>228</v>
      </c>
      <c r="J605" s="77"/>
      <c r="K605" s="60">
        <v>1</v>
      </c>
      <c r="L605" s="8">
        <v>1</v>
      </c>
      <c r="M605" s="33"/>
      <c r="N605" s="33"/>
    </row>
    <row r="606" spans="1:14" s="2" customFormat="1" ht="27.75" customHeight="1">
      <c r="A606" s="20" t="s">
        <v>370</v>
      </c>
      <c r="B606" s="67" t="s">
        <v>462</v>
      </c>
      <c r="C606" s="68" t="s">
        <v>374</v>
      </c>
      <c r="D606" s="20" t="s">
        <v>372</v>
      </c>
      <c r="E606" s="24" t="s">
        <v>23</v>
      </c>
      <c r="F606" s="69">
        <v>1.54</v>
      </c>
      <c r="G606" s="69">
        <v>1.54</v>
      </c>
      <c r="H606" s="20" t="s">
        <v>453</v>
      </c>
      <c r="I606" s="50" t="s">
        <v>228</v>
      </c>
      <c r="J606" s="77"/>
      <c r="K606" s="60">
        <v>2</v>
      </c>
      <c r="L606" s="8">
        <v>1</v>
      </c>
      <c r="M606" s="33"/>
      <c r="N606" s="33"/>
    </row>
    <row r="607" spans="1:14" s="2" customFormat="1" ht="27.75" customHeight="1">
      <c r="A607" s="20" t="s">
        <v>370</v>
      </c>
      <c r="B607" s="67" t="s">
        <v>176</v>
      </c>
      <c r="C607" s="68" t="s">
        <v>434</v>
      </c>
      <c r="D607" s="20" t="s">
        <v>372</v>
      </c>
      <c r="E607" s="24" t="s">
        <v>23</v>
      </c>
      <c r="F607" s="69">
        <v>29.87</v>
      </c>
      <c r="G607" s="69">
        <v>29.87</v>
      </c>
      <c r="H607" s="20" t="s">
        <v>453</v>
      </c>
      <c r="I607" s="50" t="s">
        <v>228</v>
      </c>
      <c r="J607" s="77"/>
      <c r="K607" s="60">
        <v>43</v>
      </c>
      <c r="L607" s="33">
        <v>45</v>
      </c>
      <c r="M607" s="33"/>
      <c r="N607" s="33"/>
    </row>
    <row r="608" spans="1:14" s="2" customFormat="1" ht="27.75" customHeight="1">
      <c r="A608" s="20" t="s">
        <v>370</v>
      </c>
      <c r="B608" s="67" t="s">
        <v>81</v>
      </c>
      <c r="C608" s="68" t="s">
        <v>374</v>
      </c>
      <c r="D608" s="20" t="s">
        <v>372</v>
      </c>
      <c r="E608" s="24" t="s">
        <v>23</v>
      </c>
      <c r="F608" s="69">
        <v>10.11</v>
      </c>
      <c r="G608" s="69">
        <v>10.11</v>
      </c>
      <c r="H608" s="20" t="s">
        <v>453</v>
      </c>
      <c r="I608" s="50" t="s">
        <v>228</v>
      </c>
      <c r="J608" s="77"/>
      <c r="K608" s="60">
        <v>21</v>
      </c>
      <c r="L608" s="8">
        <v>1</v>
      </c>
      <c r="M608" s="33"/>
      <c r="N608" s="33"/>
    </row>
    <row r="609" spans="1:14" s="2" customFormat="1" ht="27.75" customHeight="1">
      <c r="A609" s="20" t="s">
        <v>370</v>
      </c>
      <c r="B609" s="67" t="s">
        <v>463</v>
      </c>
      <c r="C609" s="68" t="s">
        <v>377</v>
      </c>
      <c r="D609" s="20" t="s">
        <v>372</v>
      </c>
      <c r="E609" s="24" t="s">
        <v>23</v>
      </c>
      <c r="F609" s="69">
        <v>4.66</v>
      </c>
      <c r="G609" s="69">
        <v>4.66</v>
      </c>
      <c r="H609" s="20" t="s">
        <v>453</v>
      </c>
      <c r="I609" s="50" t="s">
        <v>228</v>
      </c>
      <c r="J609" s="77"/>
      <c r="K609" s="60">
        <v>8</v>
      </c>
      <c r="L609" s="33">
        <v>3</v>
      </c>
      <c r="M609" s="33"/>
      <c r="N609" s="33"/>
    </row>
    <row r="610" spans="1:14" s="2" customFormat="1" ht="27.75" customHeight="1">
      <c r="A610" s="20" t="s">
        <v>370</v>
      </c>
      <c r="B610" s="67" t="s">
        <v>464</v>
      </c>
      <c r="C610" s="68" t="s">
        <v>465</v>
      </c>
      <c r="D610" s="20" t="s">
        <v>372</v>
      </c>
      <c r="E610" s="24" t="s">
        <v>23</v>
      </c>
      <c r="F610" s="69">
        <v>6.98</v>
      </c>
      <c r="G610" s="69">
        <v>6.98</v>
      </c>
      <c r="H610" s="20" t="s">
        <v>453</v>
      </c>
      <c r="I610" s="50" t="s">
        <v>228</v>
      </c>
      <c r="J610" s="77"/>
      <c r="K610" s="60">
        <v>9</v>
      </c>
      <c r="L610" s="33"/>
      <c r="M610" s="33"/>
      <c r="N610" s="33"/>
    </row>
    <row r="611" spans="1:14" s="2" customFormat="1" ht="27.75" customHeight="1">
      <c r="A611" s="20" t="s">
        <v>370</v>
      </c>
      <c r="B611" s="67" t="s">
        <v>83</v>
      </c>
      <c r="C611" s="68" t="s">
        <v>374</v>
      </c>
      <c r="D611" s="20" t="s">
        <v>372</v>
      </c>
      <c r="E611" s="24" t="s">
        <v>23</v>
      </c>
      <c r="F611" s="69">
        <v>22.27</v>
      </c>
      <c r="G611" s="69">
        <v>22.27</v>
      </c>
      <c r="H611" s="20" t="s">
        <v>453</v>
      </c>
      <c r="I611" s="50" t="s">
        <v>228</v>
      </c>
      <c r="J611" s="77"/>
      <c r="K611" s="60">
        <v>16</v>
      </c>
      <c r="L611" s="8">
        <v>1</v>
      </c>
      <c r="M611" s="33"/>
      <c r="N611" s="33"/>
    </row>
    <row r="612" spans="1:14" s="2" customFormat="1" ht="27.75" customHeight="1">
      <c r="A612" s="20" t="s">
        <v>370</v>
      </c>
      <c r="B612" s="67" t="s">
        <v>466</v>
      </c>
      <c r="C612" s="68" t="s">
        <v>392</v>
      </c>
      <c r="D612" s="20" t="s">
        <v>372</v>
      </c>
      <c r="E612" s="24" t="s">
        <v>23</v>
      </c>
      <c r="F612" s="69">
        <v>4.16</v>
      </c>
      <c r="G612" s="69">
        <v>4.16</v>
      </c>
      <c r="H612" s="20" t="s">
        <v>453</v>
      </c>
      <c r="I612" s="50" t="s">
        <v>228</v>
      </c>
      <c r="J612" s="77"/>
      <c r="K612" s="60">
        <v>4</v>
      </c>
      <c r="L612" s="33">
        <v>4</v>
      </c>
      <c r="M612" s="33"/>
      <c r="N612" s="33"/>
    </row>
    <row r="613" spans="1:14" s="2" customFormat="1" ht="27.75" customHeight="1">
      <c r="A613" s="20" t="s">
        <v>370</v>
      </c>
      <c r="B613" s="67" t="s">
        <v>467</v>
      </c>
      <c r="C613" s="68" t="s">
        <v>374</v>
      </c>
      <c r="D613" s="20" t="s">
        <v>372</v>
      </c>
      <c r="E613" s="24" t="s">
        <v>23</v>
      </c>
      <c r="F613" s="69">
        <v>18.03</v>
      </c>
      <c r="G613" s="69">
        <v>18.03</v>
      </c>
      <c r="H613" s="20" t="s">
        <v>453</v>
      </c>
      <c r="I613" s="50" t="s">
        <v>228</v>
      </c>
      <c r="J613" s="77"/>
      <c r="K613" s="60">
        <v>15</v>
      </c>
      <c r="L613" s="8">
        <v>1</v>
      </c>
      <c r="M613" s="33"/>
      <c r="N613" s="33"/>
    </row>
    <row r="614" spans="1:14" s="2" customFormat="1" ht="27.75" customHeight="1">
      <c r="A614" s="20" t="s">
        <v>370</v>
      </c>
      <c r="B614" s="67" t="s">
        <v>165</v>
      </c>
      <c r="C614" s="68" t="s">
        <v>374</v>
      </c>
      <c r="D614" s="20" t="s">
        <v>372</v>
      </c>
      <c r="E614" s="24" t="s">
        <v>23</v>
      </c>
      <c r="F614" s="69">
        <v>2.81</v>
      </c>
      <c r="G614" s="69">
        <v>2.81</v>
      </c>
      <c r="H614" s="20" t="s">
        <v>453</v>
      </c>
      <c r="I614" s="50" t="s">
        <v>228</v>
      </c>
      <c r="J614" s="77"/>
      <c r="K614" s="60">
        <v>5</v>
      </c>
      <c r="L614" s="8">
        <v>1</v>
      </c>
      <c r="M614" s="33"/>
      <c r="N614" s="33"/>
    </row>
    <row r="615" spans="1:14" s="2" customFormat="1" ht="27.75" customHeight="1">
      <c r="A615" s="20" t="s">
        <v>370</v>
      </c>
      <c r="B615" s="67" t="s">
        <v>65</v>
      </c>
      <c r="C615" s="68" t="s">
        <v>433</v>
      </c>
      <c r="D615" s="20" t="s">
        <v>372</v>
      </c>
      <c r="E615" s="24" t="s">
        <v>23</v>
      </c>
      <c r="F615" s="69">
        <v>8.5</v>
      </c>
      <c r="G615" s="69">
        <v>8.5</v>
      </c>
      <c r="H615" s="20" t="s">
        <v>453</v>
      </c>
      <c r="I615" s="50" t="s">
        <v>228</v>
      </c>
      <c r="J615" s="77"/>
      <c r="K615" s="60">
        <v>8</v>
      </c>
      <c r="L615" s="33">
        <v>13</v>
      </c>
      <c r="M615" s="33"/>
      <c r="N615" s="33"/>
    </row>
    <row r="616" spans="1:14" s="2" customFormat="1" ht="27.75" customHeight="1">
      <c r="A616" s="20" t="s">
        <v>370</v>
      </c>
      <c r="B616" s="67" t="s">
        <v>468</v>
      </c>
      <c r="C616" s="68" t="s">
        <v>469</v>
      </c>
      <c r="D616" s="20" t="s">
        <v>372</v>
      </c>
      <c r="E616" s="24" t="s">
        <v>23</v>
      </c>
      <c r="F616" s="69">
        <v>54.15</v>
      </c>
      <c r="G616" s="69">
        <v>54.15</v>
      </c>
      <c r="H616" s="20" t="s">
        <v>453</v>
      </c>
      <c r="I616" s="50" t="s">
        <v>228</v>
      </c>
      <c r="J616" s="77"/>
      <c r="K616" s="60">
        <v>32</v>
      </c>
      <c r="L616" s="33">
        <v>31</v>
      </c>
      <c r="M616" s="33"/>
      <c r="N616" s="33"/>
    </row>
    <row r="617" spans="1:14" s="2" customFormat="1" ht="27.75" customHeight="1">
      <c r="A617" s="20" t="s">
        <v>370</v>
      </c>
      <c r="B617" s="67" t="s">
        <v>470</v>
      </c>
      <c r="C617" s="68" t="s">
        <v>374</v>
      </c>
      <c r="D617" s="20" t="s">
        <v>372</v>
      </c>
      <c r="E617" s="24" t="s">
        <v>23</v>
      </c>
      <c r="F617" s="69">
        <v>8.63</v>
      </c>
      <c r="G617" s="69">
        <v>8.63</v>
      </c>
      <c r="H617" s="20" t="s">
        <v>453</v>
      </c>
      <c r="I617" s="50" t="s">
        <v>228</v>
      </c>
      <c r="J617" s="77"/>
      <c r="K617" s="60">
        <v>2</v>
      </c>
      <c r="L617" s="8">
        <v>1</v>
      </c>
      <c r="M617" s="33"/>
      <c r="N617" s="33"/>
    </row>
    <row r="618" spans="1:14" s="2" customFormat="1" ht="27.75" customHeight="1">
      <c r="A618" s="20" t="s">
        <v>370</v>
      </c>
      <c r="B618" s="67" t="s">
        <v>82</v>
      </c>
      <c r="C618" s="68" t="s">
        <v>382</v>
      </c>
      <c r="D618" s="20" t="s">
        <v>372</v>
      </c>
      <c r="E618" s="24" t="s">
        <v>23</v>
      </c>
      <c r="F618" s="69">
        <v>37.04</v>
      </c>
      <c r="G618" s="69">
        <v>37.04</v>
      </c>
      <c r="H618" s="20" t="s">
        <v>453</v>
      </c>
      <c r="I618" s="50" t="s">
        <v>228</v>
      </c>
      <c r="J618" s="77"/>
      <c r="K618" s="60">
        <v>17</v>
      </c>
      <c r="L618" s="33">
        <v>2</v>
      </c>
      <c r="M618" s="33"/>
      <c r="N618" s="33"/>
    </row>
    <row r="619" spans="1:14" s="2" customFormat="1" ht="27.75" customHeight="1">
      <c r="A619" s="20" t="s">
        <v>370</v>
      </c>
      <c r="B619" s="67" t="s">
        <v>37</v>
      </c>
      <c r="C619" s="66" t="s">
        <v>374</v>
      </c>
      <c r="D619" s="20" t="s">
        <v>372</v>
      </c>
      <c r="E619" s="24" t="s">
        <v>23</v>
      </c>
      <c r="F619" s="55">
        <v>3.25</v>
      </c>
      <c r="G619" s="55">
        <v>3.25</v>
      </c>
      <c r="H619" s="20" t="s">
        <v>453</v>
      </c>
      <c r="I619" s="50" t="s">
        <v>228</v>
      </c>
      <c r="J619" s="74">
        <v>1</v>
      </c>
      <c r="K619" s="60">
        <v>6</v>
      </c>
      <c r="L619" s="8">
        <v>1</v>
      </c>
      <c r="M619" s="33"/>
      <c r="N619" s="33"/>
    </row>
    <row r="620" spans="1:14" s="2" customFormat="1" ht="27.75" customHeight="1">
      <c r="A620" s="20" t="s">
        <v>370</v>
      </c>
      <c r="B620" s="67" t="s">
        <v>103</v>
      </c>
      <c r="C620" s="66" t="s">
        <v>377</v>
      </c>
      <c r="D620" s="20" t="s">
        <v>372</v>
      </c>
      <c r="E620" s="24" t="s">
        <v>23</v>
      </c>
      <c r="F620" s="55">
        <v>2.28</v>
      </c>
      <c r="G620" s="55">
        <v>2.28</v>
      </c>
      <c r="H620" s="20" t="s">
        <v>453</v>
      </c>
      <c r="I620" s="50" t="s">
        <v>228</v>
      </c>
      <c r="J620" s="74">
        <v>1</v>
      </c>
      <c r="K620" s="60">
        <v>3</v>
      </c>
      <c r="L620" s="33">
        <v>3</v>
      </c>
      <c r="M620" s="33"/>
      <c r="N620" s="33"/>
    </row>
    <row r="621" spans="1:14" s="2" customFormat="1" ht="27.75" customHeight="1">
      <c r="A621" s="20" t="s">
        <v>370</v>
      </c>
      <c r="B621" s="67" t="s">
        <v>471</v>
      </c>
      <c r="C621" s="68" t="s">
        <v>374</v>
      </c>
      <c r="D621" s="20" t="s">
        <v>372</v>
      </c>
      <c r="E621" s="24" t="s">
        <v>23</v>
      </c>
      <c r="F621" s="69">
        <v>0.68</v>
      </c>
      <c r="G621" s="69">
        <v>0.68</v>
      </c>
      <c r="H621" s="20" t="s">
        <v>453</v>
      </c>
      <c r="I621" s="50" t="s">
        <v>228</v>
      </c>
      <c r="J621" s="77"/>
      <c r="K621" s="60">
        <v>8</v>
      </c>
      <c r="L621" s="8">
        <v>1</v>
      </c>
      <c r="M621" s="33"/>
      <c r="N621" s="33"/>
    </row>
    <row r="622" spans="1:14" s="2" customFormat="1" ht="27.75" customHeight="1">
      <c r="A622" s="20" t="s">
        <v>370</v>
      </c>
      <c r="B622" s="67" t="s">
        <v>142</v>
      </c>
      <c r="C622" s="68" t="s">
        <v>374</v>
      </c>
      <c r="D622" s="20" t="s">
        <v>372</v>
      </c>
      <c r="E622" s="24" t="s">
        <v>23</v>
      </c>
      <c r="F622" s="69">
        <v>4.83</v>
      </c>
      <c r="G622" s="69">
        <v>4.83</v>
      </c>
      <c r="H622" s="20" t="s">
        <v>453</v>
      </c>
      <c r="I622" s="50" t="s">
        <v>228</v>
      </c>
      <c r="J622" s="77"/>
      <c r="K622" s="60">
        <v>15</v>
      </c>
      <c r="L622" s="8">
        <v>1</v>
      </c>
      <c r="M622" s="33"/>
      <c r="N622" s="33"/>
    </row>
    <row r="623" spans="1:14" s="2" customFormat="1" ht="27.75" customHeight="1">
      <c r="A623" s="20" t="s">
        <v>370</v>
      </c>
      <c r="B623" s="67" t="s">
        <v>472</v>
      </c>
      <c r="C623" s="68" t="s">
        <v>382</v>
      </c>
      <c r="D623" s="20" t="s">
        <v>372</v>
      </c>
      <c r="E623" s="24" t="s">
        <v>23</v>
      </c>
      <c r="F623" s="69">
        <v>69.11</v>
      </c>
      <c r="G623" s="69">
        <v>69.11</v>
      </c>
      <c r="H623" s="20" t="s">
        <v>453</v>
      </c>
      <c r="I623" s="50" t="s">
        <v>228</v>
      </c>
      <c r="J623" s="77"/>
      <c r="K623" s="60">
        <v>34</v>
      </c>
      <c r="L623" s="33">
        <v>2</v>
      </c>
      <c r="M623" s="33"/>
      <c r="N623" s="33"/>
    </row>
    <row r="624" spans="1:14" s="2" customFormat="1" ht="27.75" customHeight="1">
      <c r="A624" s="20" t="s">
        <v>370</v>
      </c>
      <c r="B624" s="67" t="s">
        <v>473</v>
      </c>
      <c r="C624" s="68" t="s">
        <v>374</v>
      </c>
      <c r="D624" s="20" t="s">
        <v>372</v>
      </c>
      <c r="E624" s="24" t="s">
        <v>23</v>
      </c>
      <c r="F624" s="69">
        <v>0.32</v>
      </c>
      <c r="G624" s="69">
        <v>0.32</v>
      </c>
      <c r="H624" s="20" t="s">
        <v>453</v>
      </c>
      <c r="I624" s="50" t="s">
        <v>228</v>
      </c>
      <c r="J624" s="77"/>
      <c r="K624" s="60">
        <v>1</v>
      </c>
      <c r="L624" s="8">
        <v>1</v>
      </c>
      <c r="M624" s="33"/>
      <c r="N624" s="33"/>
    </row>
    <row r="625" spans="1:14" s="2" customFormat="1" ht="27.75" customHeight="1">
      <c r="A625" s="20" t="s">
        <v>370</v>
      </c>
      <c r="B625" s="67" t="s">
        <v>474</v>
      </c>
      <c r="C625" s="68" t="s">
        <v>374</v>
      </c>
      <c r="D625" s="20" t="s">
        <v>372</v>
      </c>
      <c r="E625" s="24" t="s">
        <v>23</v>
      </c>
      <c r="F625" s="69">
        <v>25.36</v>
      </c>
      <c r="G625" s="69">
        <v>25.36</v>
      </c>
      <c r="H625" s="20" t="s">
        <v>453</v>
      </c>
      <c r="I625" s="50" t="s">
        <v>228</v>
      </c>
      <c r="J625" s="77"/>
      <c r="K625" s="60">
        <v>19</v>
      </c>
      <c r="L625" s="8">
        <v>1</v>
      </c>
      <c r="M625" s="33"/>
      <c r="N625" s="33"/>
    </row>
    <row r="626" spans="1:14" s="2" customFormat="1" ht="27.75" customHeight="1">
      <c r="A626" s="20" t="s">
        <v>370</v>
      </c>
      <c r="B626" s="67" t="s">
        <v>178</v>
      </c>
      <c r="C626" s="68" t="s">
        <v>374</v>
      </c>
      <c r="D626" s="20" t="s">
        <v>372</v>
      </c>
      <c r="E626" s="24" t="s">
        <v>23</v>
      </c>
      <c r="F626" s="69">
        <v>7.5</v>
      </c>
      <c r="G626" s="69">
        <v>7.5</v>
      </c>
      <c r="H626" s="20" t="s">
        <v>453</v>
      </c>
      <c r="I626" s="50" t="s">
        <v>228</v>
      </c>
      <c r="J626" s="77"/>
      <c r="K626" s="60">
        <v>7</v>
      </c>
      <c r="L626" s="8">
        <v>1</v>
      </c>
      <c r="M626" s="33"/>
      <c r="N626" s="33"/>
    </row>
    <row r="627" spans="1:14" s="2" customFormat="1" ht="27.75" customHeight="1">
      <c r="A627" s="20" t="s">
        <v>370</v>
      </c>
      <c r="B627" s="67" t="s">
        <v>84</v>
      </c>
      <c r="C627" s="66" t="s">
        <v>374</v>
      </c>
      <c r="D627" s="20" t="s">
        <v>372</v>
      </c>
      <c r="E627" s="24" t="s">
        <v>23</v>
      </c>
      <c r="F627" s="55">
        <v>58.76</v>
      </c>
      <c r="G627" s="55">
        <v>58.76</v>
      </c>
      <c r="H627" s="20" t="s">
        <v>453</v>
      </c>
      <c r="I627" s="50" t="s">
        <v>228</v>
      </c>
      <c r="J627" s="74">
        <v>1</v>
      </c>
      <c r="K627" s="60">
        <v>62</v>
      </c>
      <c r="L627" s="8">
        <v>1</v>
      </c>
      <c r="M627" s="33"/>
      <c r="N627" s="33"/>
    </row>
    <row r="628" spans="1:14" s="2" customFormat="1" ht="27.75" customHeight="1">
      <c r="A628" s="20" t="s">
        <v>370</v>
      </c>
      <c r="B628" s="67" t="s">
        <v>475</v>
      </c>
      <c r="C628" s="66" t="s">
        <v>377</v>
      </c>
      <c r="D628" s="20" t="s">
        <v>372</v>
      </c>
      <c r="E628" s="24" t="s">
        <v>23</v>
      </c>
      <c r="F628" s="55">
        <v>48.51</v>
      </c>
      <c r="G628" s="55">
        <v>48.51</v>
      </c>
      <c r="H628" s="20" t="s">
        <v>453</v>
      </c>
      <c r="I628" s="50" t="s">
        <v>228</v>
      </c>
      <c r="J628" s="74">
        <v>1</v>
      </c>
      <c r="K628" s="60">
        <v>33</v>
      </c>
      <c r="L628" s="33">
        <v>3</v>
      </c>
      <c r="M628" s="33"/>
      <c r="N628" s="33"/>
    </row>
    <row r="629" spans="1:14" s="2" customFormat="1" ht="27.75" customHeight="1">
      <c r="A629" s="20" t="s">
        <v>370</v>
      </c>
      <c r="B629" s="67" t="s">
        <v>476</v>
      </c>
      <c r="C629" s="68" t="s">
        <v>377</v>
      </c>
      <c r="D629" s="20" t="s">
        <v>372</v>
      </c>
      <c r="E629" s="24" t="s">
        <v>23</v>
      </c>
      <c r="F629" s="69">
        <v>23.12</v>
      </c>
      <c r="G629" s="69">
        <v>23.12</v>
      </c>
      <c r="H629" s="20" t="s">
        <v>453</v>
      </c>
      <c r="I629" s="50" t="s">
        <v>228</v>
      </c>
      <c r="J629" s="77"/>
      <c r="K629" s="60">
        <v>17</v>
      </c>
      <c r="L629" s="33">
        <v>3</v>
      </c>
      <c r="M629" s="33"/>
      <c r="N629" s="33"/>
    </row>
    <row r="630" spans="1:14" s="2" customFormat="1" ht="27.75" customHeight="1">
      <c r="A630" s="20" t="s">
        <v>370</v>
      </c>
      <c r="B630" s="67" t="s">
        <v>311</v>
      </c>
      <c r="C630" s="68" t="s">
        <v>392</v>
      </c>
      <c r="D630" s="20" t="s">
        <v>372</v>
      </c>
      <c r="E630" s="24" t="s">
        <v>23</v>
      </c>
      <c r="F630" s="69">
        <v>7.93</v>
      </c>
      <c r="G630" s="69">
        <v>7.93</v>
      </c>
      <c r="H630" s="20" t="s">
        <v>453</v>
      </c>
      <c r="I630" s="50" t="s">
        <v>228</v>
      </c>
      <c r="J630" s="74">
        <v>1</v>
      </c>
      <c r="K630" s="60">
        <v>9</v>
      </c>
      <c r="L630" s="33">
        <v>4</v>
      </c>
      <c r="M630" s="33"/>
      <c r="N630" s="33"/>
    </row>
    <row r="631" spans="1:14" s="2" customFormat="1" ht="27.75" customHeight="1">
      <c r="A631" s="20" t="s">
        <v>370</v>
      </c>
      <c r="B631" s="67" t="s">
        <v>477</v>
      </c>
      <c r="C631" s="68" t="s">
        <v>377</v>
      </c>
      <c r="D631" s="20" t="s">
        <v>372</v>
      </c>
      <c r="E631" s="24" t="s">
        <v>23</v>
      </c>
      <c r="F631" s="69">
        <v>12.95</v>
      </c>
      <c r="G631" s="69">
        <v>12.95</v>
      </c>
      <c r="H631" s="20" t="s">
        <v>453</v>
      </c>
      <c r="I631" s="50" t="s">
        <v>228</v>
      </c>
      <c r="J631" s="77"/>
      <c r="K631" s="60">
        <v>13</v>
      </c>
      <c r="L631" s="33">
        <v>3</v>
      </c>
      <c r="M631" s="33"/>
      <c r="N631" s="33"/>
    </row>
    <row r="632" spans="1:14" s="2" customFormat="1" ht="27.75" customHeight="1">
      <c r="A632" s="20" t="s">
        <v>370</v>
      </c>
      <c r="B632" s="67" t="s">
        <v>478</v>
      </c>
      <c r="C632" s="68" t="s">
        <v>439</v>
      </c>
      <c r="D632" s="20" t="s">
        <v>372</v>
      </c>
      <c r="E632" s="24" t="s">
        <v>23</v>
      </c>
      <c r="F632" s="69">
        <v>15.54</v>
      </c>
      <c r="G632" s="69">
        <v>15.54</v>
      </c>
      <c r="H632" s="20" t="s">
        <v>453</v>
      </c>
      <c r="I632" s="50" t="s">
        <v>228</v>
      </c>
      <c r="J632" s="77"/>
      <c r="K632" s="60">
        <v>10</v>
      </c>
      <c r="L632" s="33">
        <v>21</v>
      </c>
      <c r="M632" s="33"/>
      <c r="N632" s="33"/>
    </row>
    <row r="633" spans="1:14" s="2" customFormat="1" ht="27.75" customHeight="1">
      <c r="A633" s="20" t="s">
        <v>370</v>
      </c>
      <c r="B633" s="67" t="s">
        <v>479</v>
      </c>
      <c r="C633" s="68" t="s">
        <v>382</v>
      </c>
      <c r="D633" s="20" t="s">
        <v>372</v>
      </c>
      <c r="E633" s="24" t="s">
        <v>23</v>
      </c>
      <c r="F633" s="69">
        <v>39.51</v>
      </c>
      <c r="G633" s="69">
        <v>39.51</v>
      </c>
      <c r="H633" s="20" t="s">
        <v>453</v>
      </c>
      <c r="I633" s="50" t="s">
        <v>228</v>
      </c>
      <c r="J633" s="77"/>
      <c r="K633" s="60">
        <v>21</v>
      </c>
      <c r="L633" s="33">
        <v>2</v>
      </c>
      <c r="M633" s="33"/>
      <c r="N633" s="33"/>
    </row>
    <row r="634" spans="1:14" s="2" customFormat="1" ht="27.75" customHeight="1">
      <c r="A634" s="20" t="s">
        <v>370</v>
      </c>
      <c r="B634" s="67" t="s">
        <v>177</v>
      </c>
      <c r="C634" s="78" t="s">
        <v>380</v>
      </c>
      <c r="D634" s="20" t="s">
        <v>372</v>
      </c>
      <c r="E634" s="24" t="s">
        <v>23</v>
      </c>
      <c r="F634" s="55">
        <v>14.6</v>
      </c>
      <c r="G634" s="55">
        <v>14.6</v>
      </c>
      <c r="H634" s="20" t="s">
        <v>453</v>
      </c>
      <c r="I634" s="50" t="s">
        <v>228</v>
      </c>
      <c r="J634" s="74">
        <v>1</v>
      </c>
      <c r="K634" s="60">
        <v>51</v>
      </c>
      <c r="L634" s="33">
        <v>6</v>
      </c>
      <c r="M634" s="33"/>
      <c r="N634" s="33"/>
    </row>
    <row r="635" spans="1:14" s="2" customFormat="1" ht="27.75" customHeight="1">
      <c r="A635" s="20" t="s">
        <v>370</v>
      </c>
      <c r="B635" s="67" t="s">
        <v>480</v>
      </c>
      <c r="C635" s="68" t="s">
        <v>382</v>
      </c>
      <c r="D635" s="20" t="s">
        <v>372</v>
      </c>
      <c r="E635" s="24" t="s">
        <v>23</v>
      </c>
      <c r="F635" s="69">
        <v>24.66</v>
      </c>
      <c r="G635" s="69">
        <v>24.66</v>
      </c>
      <c r="H635" s="20" t="s">
        <v>453</v>
      </c>
      <c r="I635" s="50" t="s">
        <v>228</v>
      </c>
      <c r="J635" s="77"/>
      <c r="K635" s="60">
        <v>8</v>
      </c>
      <c r="L635" s="33">
        <v>2</v>
      </c>
      <c r="M635" s="33"/>
      <c r="N635" s="33"/>
    </row>
    <row r="636" spans="1:14" s="2" customFormat="1" ht="27.75" customHeight="1">
      <c r="A636" s="20" t="s">
        <v>370</v>
      </c>
      <c r="B636" s="67" t="s">
        <v>481</v>
      </c>
      <c r="C636" s="68" t="s">
        <v>374</v>
      </c>
      <c r="D636" s="20" t="s">
        <v>372</v>
      </c>
      <c r="E636" s="24" t="s">
        <v>23</v>
      </c>
      <c r="F636" s="69">
        <v>29.03</v>
      </c>
      <c r="G636" s="69">
        <v>29.03</v>
      </c>
      <c r="H636" s="20" t="s">
        <v>453</v>
      </c>
      <c r="I636" s="50" t="s">
        <v>228</v>
      </c>
      <c r="J636" s="77"/>
      <c r="K636" s="60">
        <v>8</v>
      </c>
      <c r="L636" s="8">
        <v>1</v>
      </c>
      <c r="M636" s="33"/>
      <c r="N636" s="33"/>
    </row>
    <row r="637" spans="1:14" s="2" customFormat="1" ht="27.75" customHeight="1">
      <c r="A637" s="20" t="s">
        <v>370</v>
      </c>
      <c r="B637" s="67" t="s">
        <v>482</v>
      </c>
      <c r="C637" s="68" t="s">
        <v>392</v>
      </c>
      <c r="D637" s="20" t="s">
        <v>372</v>
      </c>
      <c r="E637" s="24" t="s">
        <v>23</v>
      </c>
      <c r="F637" s="69">
        <v>46.41</v>
      </c>
      <c r="G637" s="69">
        <v>46.41</v>
      </c>
      <c r="H637" s="20" t="s">
        <v>453</v>
      </c>
      <c r="I637" s="50" t="s">
        <v>228</v>
      </c>
      <c r="J637" s="77"/>
      <c r="K637" s="60">
        <v>25</v>
      </c>
      <c r="L637" s="33">
        <v>4</v>
      </c>
      <c r="M637" s="33"/>
      <c r="N637" s="33"/>
    </row>
    <row r="638" spans="1:14" s="2" customFormat="1" ht="27.75" customHeight="1">
      <c r="A638" s="20" t="s">
        <v>370</v>
      </c>
      <c r="B638" s="67" t="s">
        <v>483</v>
      </c>
      <c r="C638" s="68" t="s">
        <v>377</v>
      </c>
      <c r="D638" s="20" t="s">
        <v>372</v>
      </c>
      <c r="E638" s="24" t="s">
        <v>23</v>
      </c>
      <c r="F638" s="69">
        <v>11.72</v>
      </c>
      <c r="G638" s="69">
        <v>11.72</v>
      </c>
      <c r="H638" s="20" t="s">
        <v>453</v>
      </c>
      <c r="I638" s="50" t="s">
        <v>228</v>
      </c>
      <c r="J638" s="77"/>
      <c r="K638" s="60">
        <v>6</v>
      </c>
      <c r="L638" s="33">
        <v>3</v>
      </c>
      <c r="M638" s="33"/>
      <c r="N638" s="33"/>
    </row>
    <row r="639" spans="1:14" s="2" customFormat="1" ht="27.75" customHeight="1">
      <c r="A639" s="20" t="s">
        <v>370</v>
      </c>
      <c r="B639" s="67" t="s">
        <v>484</v>
      </c>
      <c r="C639" s="68" t="s">
        <v>382</v>
      </c>
      <c r="D639" s="20" t="s">
        <v>372</v>
      </c>
      <c r="E639" s="24" t="s">
        <v>23</v>
      </c>
      <c r="F639" s="69">
        <v>7.29</v>
      </c>
      <c r="G639" s="69">
        <v>7.29</v>
      </c>
      <c r="H639" s="20" t="s">
        <v>453</v>
      </c>
      <c r="I639" s="50" t="s">
        <v>228</v>
      </c>
      <c r="J639" s="77"/>
      <c r="K639" s="60">
        <v>15</v>
      </c>
      <c r="L639" s="33">
        <v>2</v>
      </c>
      <c r="M639" s="33"/>
      <c r="N639" s="33"/>
    </row>
    <row r="640" spans="1:14" s="2" customFormat="1" ht="27.75" customHeight="1">
      <c r="A640" s="20" t="s">
        <v>370</v>
      </c>
      <c r="B640" s="67" t="s">
        <v>38</v>
      </c>
      <c r="C640" s="66" t="s">
        <v>380</v>
      </c>
      <c r="D640" s="20" t="s">
        <v>372</v>
      </c>
      <c r="E640" s="24" t="s">
        <v>23</v>
      </c>
      <c r="F640" s="55">
        <v>53.42</v>
      </c>
      <c r="G640" s="55">
        <v>53.42</v>
      </c>
      <c r="H640" s="20" t="s">
        <v>453</v>
      </c>
      <c r="I640" s="50" t="s">
        <v>228</v>
      </c>
      <c r="J640" s="74">
        <v>1</v>
      </c>
      <c r="K640" s="60">
        <v>46</v>
      </c>
      <c r="L640" s="33">
        <v>6</v>
      </c>
      <c r="M640" s="33"/>
      <c r="N640" s="33"/>
    </row>
    <row r="641" spans="1:14" s="2" customFormat="1" ht="27.75" customHeight="1">
      <c r="A641" s="20" t="s">
        <v>370</v>
      </c>
      <c r="B641" s="67" t="s">
        <v>143</v>
      </c>
      <c r="C641" s="66" t="s">
        <v>374</v>
      </c>
      <c r="D641" s="20" t="s">
        <v>372</v>
      </c>
      <c r="E641" s="24" t="s">
        <v>23</v>
      </c>
      <c r="F641" s="55">
        <v>25.78</v>
      </c>
      <c r="G641" s="55">
        <v>25.78</v>
      </c>
      <c r="H641" s="20" t="s">
        <v>453</v>
      </c>
      <c r="I641" s="50" t="s">
        <v>228</v>
      </c>
      <c r="J641" s="74">
        <v>1</v>
      </c>
      <c r="K641" s="60">
        <v>31</v>
      </c>
      <c r="L641" s="8">
        <v>1</v>
      </c>
      <c r="M641" s="33"/>
      <c r="N641" s="33"/>
    </row>
    <row r="642" spans="1:14" s="2" customFormat="1" ht="27.75" customHeight="1">
      <c r="A642" s="20" t="s">
        <v>370</v>
      </c>
      <c r="B642" s="67" t="s">
        <v>254</v>
      </c>
      <c r="C642" s="68" t="s">
        <v>374</v>
      </c>
      <c r="D642" s="20" t="s">
        <v>372</v>
      </c>
      <c r="E642" s="24" t="s">
        <v>23</v>
      </c>
      <c r="F642" s="69">
        <v>3.14</v>
      </c>
      <c r="G642" s="69">
        <v>3.14</v>
      </c>
      <c r="H642" s="20" t="s">
        <v>453</v>
      </c>
      <c r="I642" s="50" t="s">
        <v>228</v>
      </c>
      <c r="J642" s="77"/>
      <c r="K642" s="60">
        <v>5</v>
      </c>
      <c r="L642" s="8">
        <v>1</v>
      </c>
      <c r="M642" s="33"/>
      <c r="N642" s="33"/>
    </row>
    <row r="643" spans="1:14" s="2" customFormat="1" ht="27.75" customHeight="1">
      <c r="A643" s="20" t="s">
        <v>370</v>
      </c>
      <c r="B643" s="67" t="s">
        <v>485</v>
      </c>
      <c r="C643" s="68" t="s">
        <v>374</v>
      </c>
      <c r="D643" s="20" t="s">
        <v>372</v>
      </c>
      <c r="E643" s="24" t="s">
        <v>23</v>
      </c>
      <c r="F643" s="69">
        <v>1.55</v>
      </c>
      <c r="G643" s="69">
        <v>1.55</v>
      </c>
      <c r="H643" s="20" t="s">
        <v>453</v>
      </c>
      <c r="I643" s="50" t="s">
        <v>228</v>
      </c>
      <c r="J643" s="77"/>
      <c r="K643" s="60">
        <v>8</v>
      </c>
      <c r="L643" s="8">
        <v>1</v>
      </c>
      <c r="M643" s="33"/>
      <c r="N643" s="33"/>
    </row>
    <row r="644" spans="1:14" s="2" customFormat="1" ht="27.75" customHeight="1">
      <c r="A644" s="20" t="s">
        <v>370</v>
      </c>
      <c r="B644" s="67" t="s">
        <v>486</v>
      </c>
      <c r="C644" s="68" t="s">
        <v>374</v>
      </c>
      <c r="D644" s="20" t="s">
        <v>372</v>
      </c>
      <c r="E644" s="24" t="s">
        <v>23</v>
      </c>
      <c r="F644" s="69">
        <v>13.99</v>
      </c>
      <c r="G644" s="69">
        <v>13.99</v>
      </c>
      <c r="H644" s="20" t="s">
        <v>453</v>
      </c>
      <c r="I644" s="50" t="s">
        <v>228</v>
      </c>
      <c r="J644" s="77"/>
      <c r="K644" s="60">
        <v>41</v>
      </c>
      <c r="L644" s="8">
        <v>1</v>
      </c>
      <c r="M644" s="33"/>
      <c r="N644" s="33"/>
    </row>
    <row r="645" spans="1:14" s="2" customFormat="1" ht="27.75" customHeight="1">
      <c r="A645" s="20" t="s">
        <v>370</v>
      </c>
      <c r="B645" s="67" t="s">
        <v>487</v>
      </c>
      <c r="C645" s="68" t="s">
        <v>382</v>
      </c>
      <c r="D645" s="20" t="s">
        <v>372</v>
      </c>
      <c r="E645" s="24" t="s">
        <v>23</v>
      </c>
      <c r="F645" s="69">
        <v>118.71</v>
      </c>
      <c r="G645" s="69">
        <v>118.71</v>
      </c>
      <c r="H645" s="20" t="s">
        <v>453</v>
      </c>
      <c r="I645" s="50" t="s">
        <v>228</v>
      </c>
      <c r="J645" s="77"/>
      <c r="K645" s="60">
        <v>18</v>
      </c>
      <c r="L645" s="33">
        <v>2</v>
      </c>
      <c r="M645" s="33"/>
      <c r="N645" s="33"/>
    </row>
    <row r="646" spans="1:14" s="2" customFormat="1" ht="27.75" customHeight="1">
      <c r="A646" s="20" t="s">
        <v>370</v>
      </c>
      <c r="B646" s="67" t="s">
        <v>141</v>
      </c>
      <c r="C646" s="78" t="s">
        <v>374</v>
      </c>
      <c r="D646" s="20" t="s">
        <v>372</v>
      </c>
      <c r="E646" s="24" t="s">
        <v>23</v>
      </c>
      <c r="F646" s="55">
        <v>15.23</v>
      </c>
      <c r="G646" s="55">
        <v>15.23</v>
      </c>
      <c r="H646" s="20" t="s">
        <v>453</v>
      </c>
      <c r="I646" s="50" t="s">
        <v>228</v>
      </c>
      <c r="J646" s="74">
        <v>1</v>
      </c>
      <c r="K646" s="60">
        <v>12</v>
      </c>
      <c r="L646" s="8">
        <v>1</v>
      </c>
      <c r="M646" s="33"/>
      <c r="N646" s="33"/>
    </row>
    <row r="647" spans="1:14" s="2" customFormat="1" ht="27.75" customHeight="1">
      <c r="A647" s="20" t="s">
        <v>370</v>
      </c>
      <c r="B647" s="67" t="s">
        <v>488</v>
      </c>
      <c r="C647" s="68" t="s">
        <v>395</v>
      </c>
      <c r="D647" s="20" t="s">
        <v>372</v>
      </c>
      <c r="E647" s="24" t="s">
        <v>23</v>
      </c>
      <c r="F647" s="69">
        <v>16.95</v>
      </c>
      <c r="G647" s="69">
        <v>16.95</v>
      </c>
      <c r="H647" s="20" t="s">
        <v>453</v>
      </c>
      <c r="I647" s="50" t="s">
        <v>228</v>
      </c>
      <c r="J647" s="77"/>
      <c r="K647" s="60">
        <v>31</v>
      </c>
      <c r="L647" s="8">
        <v>7</v>
      </c>
      <c r="M647" s="33"/>
      <c r="N647" s="33"/>
    </row>
    <row r="648" spans="1:14" s="2" customFormat="1" ht="27.75" customHeight="1">
      <c r="A648" s="20" t="s">
        <v>370</v>
      </c>
      <c r="B648" s="67" t="s">
        <v>100</v>
      </c>
      <c r="C648" s="68" t="s">
        <v>377</v>
      </c>
      <c r="D648" s="20" t="s">
        <v>372</v>
      </c>
      <c r="E648" s="24" t="s">
        <v>23</v>
      </c>
      <c r="F648" s="69">
        <v>17.79</v>
      </c>
      <c r="G648" s="69">
        <v>17.79</v>
      </c>
      <c r="H648" s="20" t="s">
        <v>453</v>
      </c>
      <c r="I648" s="50" t="s">
        <v>228</v>
      </c>
      <c r="J648" s="77"/>
      <c r="K648" s="60">
        <v>9</v>
      </c>
      <c r="L648" s="33">
        <v>3</v>
      </c>
      <c r="M648" s="33"/>
      <c r="N648" s="33"/>
    </row>
    <row r="649" spans="1:14" s="2" customFormat="1" ht="27.75" customHeight="1">
      <c r="A649" s="20" t="s">
        <v>370</v>
      </c>
      <c r="B649" s="67" t="s">
        <v>489</v>
      </c>
      <c r="C649" s="68" t="s">
        <v>374</v>
      </c>
      <c r="D649" s="20" t="s">
        <v>372</v>
      </c>
      <c r="E649" s="24" t="s">
        <v>23</v>
      </c>
      <c r="F649" s="69">
        <v>2.28</v>
      </c>
      <c r="G649" s="69">
        <v>2.28</v>
      </c>
      <c r="H649" s="20" t="s">
        <v>453</v>
      </c>
      <c r="I649" s="50" t="s">
        <v>228</v>
      </c>
      <c r="J649" s="74">
        <v>1</v>
      </c>
      <c r="K649" s="60">
        <v>3</v>
      </c>
      <c r="L649" s="8">
        <v>1</v>
      </c>
      <c r="M649" s="33"/>
      <c r="N649" s="33"/>
    </row>
    <row r="650" spans="1:14" s="2" customFormat="1" ht="27.75" customHeight="1">
      <c r="A650" s="20" t="s">
        <v>370</v>
      </c>
      <c r="B650" s="67" t="s">
        <v>490</v>
      </c>
      <c r="C650" s="68" t="s">
        <v>374</v>
      </c>
      <c r="D650" s="20" t="s">
        <v>372</v>
      </c>
      <c r="E650" s="24" t="s">
        <v>23</v>
      </c>
      <c r="F650" s="69">
        <v>0.84</v>
      </c>
      <c r="G650" s="69">
        <v>0.84</v>
      </c>
      <c r="H650" s="20" t="s">
        <v>453</v>
      </c>
      <c r="I650" s="50" t="s">
        <v>228</v>
      </c>
      <c r="J650" s="77"/>
      <c r="K650" s="60">
        <v>1</v>
      </c>
      <c r="L650" s="8">
        <v>1</v>
      </c>
      <c r="M650" s="33"/>
      <c r="N650" s="33"/>
    </row>
    <row r="651" spans="1:14" s="2" customFormat="1" ht="27.75" customHeight="1">
      <c r="A651" s="20" t="s">
        <v>370</v>
      </c>
      <c r="B651" s="67" t="s">
        <v>491</v>
      </c>
      <c r="C651" s="68" t="s">
        <v>374</v>
      </c>
      <c r="D651" s="20" t="s">
        <v>372</v>
      </c>
      <c r="E651" s="24" t="s">
        <v>23</v>
      </c>
      <c r="F651" s="69">
        <v>9.34</v>
      </c>
      <c r="G651" s="69">
        <v>9.34</v>
      </c>
      <c r="H651" s="20" t="s">
        <v>453</v>
      </c>
      <c r="I651" s="50" t="s">
        <v>228</v>
      </c>
      <c r="J651" s="77"/>
      <c r="K651" s="60">
        <v>11</v>
      </c>
      <c r="L651" s="8">
        <v>1</v>
      </c>
      <c r="M651" s="33"/>
      <c r="N651" s="33"/>
    </row>
    <row r="652" spans="1:14" s="2" customFormat="1" ht="27.75" customHeight="1">
      <c r="A652" s="20" t="s">
        <v>370</v>
      </c>
      <c r="B652" s="67" t="s">
        <v>492</v>
      </c>
      <c r="C652" s="68" t="s">
        <v>374</v>
      </c>
      <c r="D652" s="20" t="s">
        <v>372</v>
      </c>
      <c r="E652" s="24" t="s">
        <v>23</v>
      </c>
      <c r="F652" s="69">
        <v>0.81</v>
      </c>
      <c r="G652" s="69">
        <v>0.81</v>
      </c>
      <c r="H652" s="20" t="s">
        <v>453</v>
      </c>
      <c r="I652" s="50" t="s">
        <v>228</v>
      </c>
      <c r="J652" s="77"/>
      <c r="K652" s="60">
        <v>3</v>
      </c>
      <c r="L652" s="8">
        <v>1</v>
      </c>
      <c r="M652" s="33"/>
      <c r="N652" s="33"/>
    </row>
    <row r="653" spans="1:14" s="2" customFormat="1" ht="27.75" customHeight="1">
      <c r="A653" s="20" t="s">
        <v>370</v>
      </c>
      <c r="B653" s="67" t="s">
        <v>312</v>
      </c>
      <c r="C653" s="66" t="s">
        <v>493</v>
      </c>
      <c r="D653" s="20" t="s">
        <v>372</v>
      </c>
      <c r="E653" s="24" t="s">
        <v>23</v>
      </c>
      <c r="F653" s="55">
        <v>51.8</v>
      </c>
      <c r="G653" s="55">
        <v>51.8</v>
      </c>
      <c r="H653" s="20" t="s">
        <v>453</v>
      </c>
      <c r="I653" s="50" t="s">
        <v>228</v>
      </c>
      <c r="J653" s="74">
        <v>1</v>
      </c>
      <c r="K653" s="60">
        <v>38</v>
      </c>
      <c r="L653" s="33">
        <v>15</v>
      </c>
      <c r="M653" s="33"/>
      <c r="N653" s="33"/>
    </row>
    <row r="654" spans="1:14" s="2" customFormat="1" ht="27.75" customHeight="1">
      <c r="A654" s="20" t="s">
        <v>370</v>
      </c>
      <c r="B654" s="67" t="s">
        <v>494</v>
      </c>
      <c r="C654" s="68" t="s">
        <v>374</v>
      </c>
      <c r="D654" s="20" t="s">
        <v>372</v>
      </c>
      <c r="E654" s="24" t="s">
        <v>23</v>
      </c>
      <c r="F654" s="69">
        <v>8.85</v>
      </c>
      <c r="G654" s="69">
        <v>8.85</v>
      </c>
      <c r="H654" s="20" t="s">
        <v>453</v>
      </c>
      <c r="I654" s="50" t="s">
        <v>228</v>
      </c>
      <c r="J654" s="77"/>
      <c r="K654" s="60">
        <v>63</v>
      </c>
      <c r="L654" s="8">
        <v>1</v>
      </c>
      <c r="M654" s="33"/>
      <c r="N654" s="33"/>
    </row>
    <row r="655" spans="1:14" s="2" customFormat="1" ht="27.75" customHeight="1">
      <c r="A655" s="20" t="s">
        <v>370</v>
      </c>
      <c r="B655" s="67" t="s">
        <v>495</v>
      </c>
      <c r="C655" s="68" t="s">
        <v>436</v>
      </c>
      <c r="D655" s="20" t="s">
        <v>372</v>
      </c>
      <c r="E655" s="24" t="s">
        <v>23</v>
      </c>
      <c r="F655" s="69">
        <v>18.12</v>
      </c>
      <c r="G655" s="69">
        <v>18.12</v>
      </c>
      <c r="H655" s="20" t="s">
        <v>453</v>
      </c>
      <c r="I655" s="50" t="s">
        <v>228</v>
      </c>
      <c r="J655" s="77"/>
      <c r="K655" s="60">
        <v>53</v>
      </c>
      <c r="L655" s="33">
        <v>12</v>
      </c>
      <c r="M655" s="33"/>
      <c r="N655" s="33"/>
    </row>
    <row r="656" spans="1:14" s="2" customFormat="1" ht="27.75" customHeight="1">
      <c r="A656" s="20" t="s">
        <v>370</v>
      </c>
      <c r="B656" s="67" t="s">
        <v>496</v>
      </c>
      <c r="C656" s="68" t="s">
        <v>374</v>
      </c>
      <c r="D656" s="20" t="s">
        <v>372</v>
      </c>
      <c r="E656" s="24" t="s">
        <v>23</v>
      </c>
      <c r="F656" s="69">
        <v>34.8</v>
      </c>
      <c r="G656" s="69">
        <v>34.8</v>
      </c>
      <c r="H656" s="20" t="s">
        <v>453</v>
      </c>
      <c r="I656" s="50" t="s">
        <v>228</v>
      </c>
      <c r="J656" s="74">
        <v>1</v>
      </c>
      <c r="K656" s="60">
        <v>28</v>
      </c>
      <c r="L656" s="8">
        <v>1</v>
      </c>
      <c r="M656" s="33"/>
      <c r="N656" s="33"/>
    </row>
    <row r="657" spans="1:14" s="2" customFormat="1" ht="27.75" customHeight="1">
      <c r="A657" s="20" t="s">
        <v>370</v>
      </c>
      <c r="B657" s="67" t="s">
        <v>44</v>
      </c>
      <c r="C657" s="66" t="s">
        <v>382</v>
      </c>
      <c r="D657" s="20" t="s">
        <v>372</v>
      </c>
      <c r="E657" s="24" t="s">
        <v>23</v>
      </c>
      <c r="F657" s="55">
        <v>22.8</v>
      </c>
      <c r="G657" s="55">
        <v>22.8</v>
      </c>
      <c r="H657" s="20" t="s">
        <v>453</v>
      </c>
      <c r="I657" s="50" t="s">
        <v>228</v>
      </c>
      <c r="J657" s="74">
        <v>1</v>
      </c>
      <c r="K657" s="60">
        <v>53</v>
      </c>
      <c r="L657" s="33">
        <v>2</v>
      </c>
      <c r="M657" s="33"/>
      <c r="N657" s="33"/>
    </row>
    <row r="658" spans="1:14" s="2" customFormat="1" ht="27.75" customHeight="1">
      <c r="A658" s="20" t="s">
        <v>370</v>
      </c>
      <c r="B658" s="67" t="s">
        <v>43</v>
      </c>
      <c r="C658" s="66" t="s">
        <v>377</v>
      </c>
      <c r="D658" s="20" t="s">
        <v>372</v>
      </c>
      <c r="E658" s="24" t="s">
        <v>23</v>
      </c>
      <c r="F658" s="55">
        <v>21.68</v>
      </c>
      <c r="G658" s="55">
        <v>21.68</v>
      </c>
      <c r="H658" s="20" t="s">
        <v>453</v>
      </c>
      <c r="I658" s="50" t="s">
        <v>228</v>
      </c>
      <c r="J658" s="74">
        <v>1</v>
      </c>
      <c r="K658" s="60">
        <v>67</v>
      </c>
      <c r="L658" s="33">
        <v>3</v>
      </c>
      <c r="M658" s="33"/>
      <c r="N658" s="33"/>
    </row>
    <row r="659" spans="1:14" s="2" customFormat="1" ht="27.75" customHeight="1">
      <c r="A659" s="20" t="s">
        <v>370</v>
      </c>
      <c r="B659" s="67" t="s">
        <v>144</v>
      </c>
      <c r="C659" s="68" t="s">
        <v>374</v>
      </c>
      <c r="D659" s="20" t="s">
        <v>372</v>
      </c>
      <c r="E659" s="24" t="s">
        <v>23</v>
      </c>
      <c r="F659" s="69">
        <v>2.41</v>
      </c>
      <c r="G659" s="69">
        <v>2.41</v>
      </c>
      <c r="H659" s="20" t="s">
        <v>453</v>
      </c>
      <c r="I659" s="50" t="s">
        <v>228</v>
      </c>
      <c r="J659" s="77"/>
      <c r="K659" s="60">
        <v>11</v>
      </c>
      <c r="L659" s="8">
        <v>1</v>
      </c>
      <c r="M659" s="33"/>
      <c r="N659" s="33"/>
    </row>
    <row r="660" spans="1:14" s="2" customFormat="1" ht="27.75" customHeight="1">
      <c r="A660" s="20" t="s">
        <v>370</v>
      </c>
      <c r="B660" s="67" t="s">
        <v>497</v>
      </c>
      <c r="C660" s="68" t="s">
        <v>374</v>
      </c>
      <c r="D660" s="20" t="s">
        <v>372</v>
      </c>
      <c r="E660" s="24" t="s">
        <v>23</v>
      </c>
      <c r="F660" s="69">
        <v>1.26</v>
      </c>
      <c r="G660" s="69">
        <v>1.26</v>
      </c>
      <c r="H660" s="20" t="s">
        <v>453</v>
      </c>
      <c r="I660" s="50" t="s">
        <v>228</v>
      </c>
      <c r="J660" s="77"/>
      <c r="K660" s="60">
        <v>3</v>
      </c>
      <c r="L660" s="8">
        <v>1</v>
      </c>
      <c r="M660" s="33"/>
      <c r="N660" s="33"/>
    </row>
    <row r="661" spans="1:14" s="2" customFormat="1" ht="27.75" customHeight="1">
      <c r="A661" s="20" t="s">
        <v>370</v>
      </c>
      <c r="B661" s="67" t="s">
        <v>39</v>
      </c>
      <c r="C661" s="66" t="s">
        <v>374</v>
      </c>
      <c r="D661" s="20" t="s">
        <v>372</v>
      </c>
      <c r="E661" s="24" t="s">
        <v>23</v>
      </c>
      <c r="F661" s="55">
        <v>32.32</v>
      </c>
      <c r="G661" s="55">
        <v>32.32</v>
      </c>
      <c r="H661" s="20" t="s">
        <v>453</v>
      </c>
      <c r="I661" s="50" t="s">
        <v>228</v>
      </c>
      <c r="J661" s="74">
        <v>1</v>
      </c>
      <c r="K661" s="60">
        <v>7</v>
      </c>
      <c r="L661" s="8">
        <v>1</v>
      </c>
      <c r="M661" s="33"/>
      <c r="N661" s="33"/>
    </row>
    <row r="662" spans="1:14" s="2" customFormat="1" ht="27.75" customHeight="1">
      <c r="A662" s="20" t="s">
        <v>370</v>
      </c>
      <c r="B662" s="67" t="s">
        <v>69</v>
      </c>
      <c r="C662" s="68" t="s">
        <v>374</v>
      </c>
      <c r="D662" s="20" t="s">
        <v>372</v>
      </c>
      <c r="E662" s="24" t="s">
        <v>23</v>
      </c>
      <c r="F662" s="69">
        <v>4.28</v>
      </c>
      <c r="G662" s="69">
        <v>4.28</v>
      </c>
      <c r="H662" s="20" t="s">
        <v>453</v>
      </c>
      <c r="I662" s="50" t="s">
        <v>228</v>
      </c>
      <c r="J662" s="77"/>
      <c r="K662" s="60">
        <v>8</v>
      </c>
      <c r="L662" s="8">
        <v>1</v>
      </c>
      <c r="M662" s="33"/>
      <c r="N662" s="33"/>
    </row>
    <row r="663" spans="1:14" s="2" customFormat="1" ht="27.75" customHeight="1">
      <c r="A663" s="20" t="s">
        <v>370</v>
      </c>
      <c r="B663" s="67" t="s">
        <v>498</v>
      </c>
      <c r="C663" s="68" t="s">
        <v>392</v>
      </c>
      <c r="D663" s="20" t="s">
        <v>372</v>
      </c>
      <c r="E663" s="24" t="s">
        <v>23</v>
      </c>
      <c r="F663" s="69">
        <v>41.82</v>
      </c>
      <c r="G663" s="69">
        <v>41.82</v>
      </c>
      <c r="H663" s="20" t="s">
        <v>453</v>
      </c>
      <c r="I663" s="50" t="s">
        <v>228</v>
      </c>
      <c r="J663" s="77"/>
      <c r="K663" s="60">
        <v>2</v>
      </c>
      <c r="L663" s="33">
        <v>4</v>
      </c>
      <c r="M663" s="33"/>
      <c r="N663" s="33"/>
    </row>
    <row r="664" spans="1:14" s="2" customFormat="1" ht="27.75" customHeight="1">
      <c r="A664" s="20" t="s">
        <v>370</v>
      </c>
      <c r="B664" s="67" t="s">
        <v>42</v>
      </c>
      <c r="C664" s="66" t="s">
        <v>438</v>
      </c>
      <c r="D664" s="20" t="s">
        <v>372</v>
      </c>
      <c r="E664" s="24" t="s">
        <v>23</v>
      </c>
      <c r="F664" s="55">
        <v>48.49</v>
      </c>
      <c r="G664" s="55">
        <v>48.49</v>
      </c>
      <c r="H664" s="20" t="s">
        <v>453</v>
      </c>
      <c r="I664" s="50" t="s">
        <v>228</v>
      </c>
      <c r="J664" s="74">
        <v>1</v>
      </c>
      <c r="K664" s="60">
        <v>93</v>
      </c>
      <c r="L664" s="8">
        <v>9</v>
      </c>
      <c r="M664" s="33"/>
      <c r="N664" s="33"/>
    </row>
    <row r="665" spans="1:14" s="2" customFormat="1" ht="27.75" customHeight="1">
      <c r="A665" s="20" t="s">
        <v>370</v>
      </c>
      <c r="B665" s="67" t="s">
        <v>499</v>
      </c>
      <c r="C665" s="68" t="s">
        <v>374</v>
      </c>
      <c r="D665" s="20" t="s">
        <v>372</v>
      </c>
      <c r="E665" s="24" t="s">
        <v>23</v>
      </c>
      <c r="F665" s="69">
        <v>22.55</v>
      </c>
      <c r="G665" s="69">
        <v>22.55</v>
      </c>
      <c r="H665" s="20" t="s">
        <v>453</v>
      </c>
      <c r="I665" s="50" t="s">
        <v>228</v>
      </c>
      <c r="J665" s="77"/>
      <c r="K665" s="60">
        <v>35</v>
      </c>
      <c r="L665" s="8">
        <v>1</v>
      </c>
      <c r="M665" s="33"/>
      <c r="N665" s="33"/>
    </row>
    <row r="666" spans="1:14" s="2" customFormat="1" ht="27.75" customHeight="1">
      <c r="A666" s="20" t="s">
        <v>370</v>
      </c>
      <c r="B666" s="67" t="s">
        <v>500</v>
      </c>
      <c r="C666" s="68" t="s">
        <v>374</v>
      </c>
      <c r="D666" s="20" t="s">
        <v>372</v>
      </c>
      <c r="E666" s="24" t="s">
        <v>23</v>
      </c>
      <c r="F666" s="69">
        <v>44.82</v>
      </c>
      <c r="G666" s="69">
        <v>44.82</v>
      </c>
      <c r="H666" s="20" t="s">
        <v>453</v>
      </c>
      <c r="I666" s="50" t="s">
        <v>228</v>
      </c>
      <c r="J666" s="77"/>
      <c r="K666" s="60">
        <v>21</v>
      </c>
      <c r="L666" s="8">
        <v>1</v>
      </c>
      <c r="M666" s="33"/>
      <c r="N666" s="33"/>
    </row>
    <row r="667" spans="1:14" s="2" customFormat="1" ht="27.75" customHeight="1">
      <c r="A667" s="20" t="s">
        <v>370</v>
      </c>
      <c r="B667" s="67" t="s">
        <v>501</v>
      </c>
      <c r="C667" s="68" t="s">
        <v>374</v>
      </c>
      <c r="D667" s="20" t="s">
        <v>372</v>
      </c>
      <c r="E667" s="24" t="s">
        <v>23</v>
      </c>
      <c r="F667" s="69">
        <v>46.46</v>
      </c>
      <c r="G667" s="69">
        <v>46.46</v>
      </c>
      <c r="H667" s="20" t="s">
        <v>453</v>
      </c>
      <c r="I667" s="50" t="s">
        <v>228</v>
      </c>
      <c r="J667" s="77"/>
      <c r="K667" s="60">
        <v>16</v>
      </c>
      <c r="L667" s="8">
        <v>1</v>
      </c>
      <c r="M667" s="33"/>
      <c r="N667" s="33"/>
    </row>
    <row r="668" spans="1:14" s="2" customFormat="1" ht="27.75" customHeight="1">
      <c r="A668" s="20" t="s">
        <v>370</v>
      </c>
      <c r="B668" s="67" t="s">
        <v>45</v>
      </c>
      <c r="C668" s="66" t="s">
        <v>374</v>
      </c>
      <c r="D668" s="20" t="s">
        <v>372</v>
      </c>
      <c r="E668" s="24" t="s">
        <v>23</v>
      </c>
      <c r="F668" s="55">
        <v>69.77</v>
      </c>
      <c r="G668" s="55">
        <v>69.77</v>
      </c>
      <c r="H668" s="20" t="s">
        <v>453</v>
      </c>
      <c r="I668" s="50" t="s">
        <v>228</v>
      </c>
      <c r="J668" s="74">
        <v>1</v>
      </c>
      <c r="K668" s="60">
        <v>57</v>
      </c>
      <c r="L668" s="8">
        <v>1</v>
      </c>
      <c r="M668" s="33"/>
      <c r="N668" s="33"/>
    </row>
    <row r="669" spans="1:14" s="2" customFormat="1" ht="27.75" customHeight="1">
      <c r="A669" s="20" t="s">
        <v>370</v>
      </c>
      <c r="B669" s="67" t="s">
        <v>343</v>
      </c>
      <c r="C669" s="66" t="s">
        <v>374</v>
      </c>
      <c r="D669" s="20" t="s">
        <v>372</v>
      </c>
      <c r="E669" s="24" t="s">
        <v>23</v>
      </c>
      <c r="F669" s="55">
        <v>26.62</v>
      </c>
      <c r="G669" s="55">
        <v>26.62</v>
      </c>
      <c r="H669" s="20" t="s">
        <v>453</v>
      </c>
      <c r="I669" s="50" t="s">
        <v>228</v>
      </c>
      <c r="J669" s="74">
        <v>1</v>
      </c>
      <c r="K669" s="60">
        <v>38</v>
      </c>
      <c r="L669" s="8">
        <v>1</v>
      </c>
      <c r="M669" s="33"/>
      <c r="N669" s="33"/>
    </row>
    <row r="670" spans="1:14" s="2" customFormat="1" ht="27.75" customHeight="1">
      <c r="A670" s="20" t="s">
        <v>370</v>
      </c>
      <c r="B670" s="67" t="s">
        <v>68</v>
      </c>
      <c r="C670" s="68" t="s">
        <v>395</v>
      </c>
      <c r="D670" s="20" t="s">
        <v>372</v>
      </c>
      <c r="E670" s="24" t="s">
        <v>23</v>
      </c>
      <c r="F670" s="69">
        <v>28.4</v>
      </c>
      <c r="G670" s="69">
        <v>28.4</v>
      </c>
      <c r="H670" s="20" t="s">
        <v>453</v>
      </c>
      <c r="I670" s="50" t="s">
        <v>228</v>
      </c>
      <c r="J670" s="77"/>
      <c r="K670" s="60">
        <v>26</v>
      </c>
      <c r="L670" s="8">
        <v>7</v>
      </c>
      <c r="M670" s="33"/>
      <c r="N670" s="33"/>
    </row>
    <row r="671" spans="1:14" s="2" customFormat="1" ht="27.75" customHeight="1">
      <c r="A671" s="20" t="s">
        <v>370</v>
      </c>
      <c r="B671" s="67" t="s">
        <v>66</v>
      </c>
      <c r="C671" s="68" t="s">
        <v>374</v>
      </c>
      <c r="D671" s="20" t="s">
        <v>372</v>
      </c>
      <c r="E671" s="24" t="s">
        <v>23</v>
      </c>
      <c r="F671" s="69">
        <v>6.93</v>
      </c>
      <c r="G671" s="69">
        <v>6.93</v>
      </c>
      <c r="H671" s="20" t="s">
        <v>453</v>
      </c>
      <c r="I671" s="50" t="s">
        <v>228</v>
      </c>
      <c r="J671" s="77"/>
      <c r="K671" s="60">
        <v>6</v>
      </c>
      <c r="L671" s="8">
        <v>1</v>
      </c>
      <c r="M671" s="33"/>
      <c r="N671" s="33"/>
    </row>
    <row r="672" spans="1:14" s="2" customFormat="1" ht="27.75" customHeight="1">
      <c r="A672" s="20" t="s">
        <v>370</v>
      </c>
      <c r="B672" s="67" t="s">
        <v>258</v>
      </c>
      <c r="C672" s="68" t="s">
        <v>392</v>
      </c>
      <c r="D672" s="20" t="s">
        <v>372</v>
      </c>
      <c r="E672" s="24" t="s">
        <v>23</v>
      </c>
      <c r="F672" s="69">
        <v>7.07</v>
      </c>
      <c r="G672" s="69">
        <v>7.07</v>
      </c>
      <c r="H672" s="20" t="s">
        <v>453</v>
      </c>
      <c r="I672" s="50" t="s">
        <v>228</v>
      </c>
      <c r="J672" s="77"/>
      <c r="K672" s="60">
        <v>3</v>
      </c>
      <c r="L672" s="33">
        <v>4</v>
      </c>
      <c r="M672" s="33"/>
      <c r="N672" s="33"/>
    </row>
    <row r="673" spans="1:14" s="2" customFormat="1" ht="27.75" customHeight="1">
      <c r="A673" s="20" t="s">
        <v>370</v>
      </c>
      <c r="B673" s="67" t="s">
        <v>317</v>
      </c>
      <c r="C673" s="68" t="s">
        <v>371</v>
      </c>
      <c r="D673" s="20" t="s">
        <v>372</v>
      </c>
      <c r="E673" s="24" t="s">
        <v>23</v>
      </c>
      <c r="F673" s="69">
        <v>19.23</v>
      </c>
      <c r="G673" s="69">
        <v>19.23</v>
      </c>
      <c r="H673" s="20" t="s">
        <v>453</v>
      </c>
      <c r="I673" s="50" t="s">
        <v>228</v>
      </c>
      <c r="J673" s="74">
        <v>1</v>
      </c>
      <c r="K673" s="60">
        <v>19</v>
      </c>
      <c r="L673" s="33">
        <v>5</v>
      </c>
      <c r="M673" s="33"/>
      <c r="N673" s="33"/>
    </row>
    <row r="674" spans="1:14" s="2" customFormat="1" ht="27.75" customHeight="1">
      <c r="A674" s="20" t="s">
        <v>370</v>
      </c>
      <c r="B674" s="67" t="s">
        <v>214</v>
      </c>
      <c r="C674" s="68" t="s">
        <v>377</v>
      </c>
      <c r="D674" s="20" t="s">
        <v>372</v>
      </c>
      <c r="E674" s="24" t="s">
        <v>23</v>
      </c>
      <c r="F674" s="69">
        <v>8.07</v>
      </c>
      <c r="G674" s="69">
        <v>8.07</v>
      </c>
      <c r="H674" s="20" t="s">
        <v>453</v>
      </c>
      <c r="I674" s="50" t="s">
        <v>228</v>
      </c>
      <c r="J674" s="77"/>
      <c r="K674" s="60">
        <v>5</v>
      </c>
      <c r="L674" s="33">
        <v>3</v>
      </c>
      <c r="M674" s="33"/>
      <c r="N674" s="33"/>
    </row>
    <row r="675" spans="1:14" s="2" customFormat="1" ht="27.75" customHeight="1">
      <c r="A675" s="20" t="s">
        <v>370</v>
      </c>
      <c r="B675" s="67" t="s">
        <v>40</v>
      </c>
      <c r="C675" s="66" t="s">
        <v>374</v>
      </c>
      <c r="D675" s="20" t="s">
        <v>372</v>
      </c>
      <c r="E675" s="24" t="s">
        <v>23</v>
      </c>
      <c r="F675" s="55">
        <v>63.46</v>
      </c>
      <c r="G675" s="55">
        <v>63.46</v>
      </c>
      <c r="H675" s="20" t="s">
        <v>453</v>
      </c>
      <c r="I675" s="50" t="s">
        <v>228</v>
      </c>
      <c r="J675" s="74">
        <v>1</v>
      </c>
      <c r="K675" s="60">
        <v>47</v>
      </c>
      <c r="L675" s="8">
        <v>1</v>
      </c>
      <c r="M675" s="33"/>
      <c r="N675" s="33"/>
    </row>
    <row r="676" spans="1:14" s="2" customFormat="1" ht="27.75" customHeight="1">
      <c r="A676" s="20" t="s">
        <v>370</v>
      </c>
      <c r="B676" s="67" t="s">
        <v>502</v>
      </c>
      <c r="C676" s="68" t="s">
        <v>374</v>
      </c>
      <c r="D676" s="20" t="s">
        <v>372</v>
      </c>
      <c r="E676" s="24" t="s">
        <v>23</v>
      </c>
      <c r="F676" s="69">
        <v>20.89</v>
      </c>
      <c r="G676" s="69">
        <v>20.89</v>
      </c>
      <c r="H676" s="20" t="s">
        <v>453</v>
      </c>
      <c r="I676" s="50" t="s">
        <v>228</v>
      </c>
      <c r="J676" s="77"/>
      <c r="K676" s="60">
        <v>9</v>
      </c>
      <c r="L676" s="8">
        <v>1</v>
      </c>
      <c r="M676" s="33"/>
      <c r="N676" s="33"/>
    </row>
    <row r="677" spans="1:14" s="2" customFormat="1" ht="27.75" customHeight="1">
      <c r="A677" s="20" t="s">
        <v>370</v>
      </c>
      <c r="B677" s="67" t="s">
        <v>259</v>
      </c>
      <c r="C677" s="66" t="s">
        <v>374</v>
      </c>
      <c r="D677" s="20" t="s">
        <v>372</v>
      </c>
      <c r="E677" s="24" t="s">
        <v>23</v>
      </c>
      <c r="F677" s="55">
        <v>61.36</v>
      </c>
      <c r="G677" s="55">
        <v>61.36</v>
      </c>
      <c r="H677" s="20" t="s">
        <v>453</v>
      </c>
      <c r="I677" s="50" t="s">
        <v>228</v>
      </c>
      <c r="J677" s="74">
        <v>1</v>
      </c>
      <c r="K677" s="60">
        <v>14</v>
      </c>
      <c r="L677" s="8">
        <v>1</v>
      </c>
      <c r="M677" s="33"/>
      <c r="N677" s="33"/>
    </row>
    <row r="678" spans="1:14" s="2" customFormat="1" ht="27.75" customHeight="1">
      <c r="A678" s="20" t="s">
        <v>370</v>
      </c>
      <c r="B678" s="67" t="s">
        <v>46</v>
      </c>
      <c r="C678" s="66" t="s">
        <v>374</v>
      </c>
      <c r="D678" s="20" t="s">
        <v>372</v>
      </c>
      <c r="E678" s="24" t="s">
        <v>23</v>
      </c>
      <c r="F678" s="55">
        <v>16.78</v>
      </c>
      <c r="G678" s="55">
        <v>16.78</v>
      </c>
      <c r="H678" s="20" t="s">
        <v>453</v>
      </c>
      <c r="I678" s="50" t="s">
        <v>228</v>
      </c>
      <c r="J678" s="74">
        <v>1</v>
      </c>
      <c r="K678" s="60">
        <v>53</v>
      </c>
      <c r="L678" s="8">
        <v>1</v>
      </c>
      <c r="M678" s="33"/>
      <c r="N678" s="33"/>
    </row>
    <row r="679" spans="1:14" s="2" customFormat="1" ht="27.75" customHeight="1">
      <c r="A679" s="20" t="s">
        <v>370</v>
      </c>
      <c r="B679" s="67" t="s">
        <v>503</v>
      </c>
      <c r="C679" s="68" t="s">
        <v>377</v>
      </c>
      <c r="D679" s="20" t="s">
        <v>372</v>
      </c>
      <c r="E679" s="24" t="s">
        <v>23</v>
      </c>
      <c r="F679" s="69">
        <v>17.94</v>
      </c>
      <c r="G679" s="69">
        <v>17.94</v>
      </c>
      <c r="H679" s="20" t="s">
        <v>453</v>
      </c>
      <c r="I679" s="50" t="s">
        <v>228</v>
      </c>
      <c r="J679" s="77"/>
      <c r="K679" s="60">
        <v>8</v>
      </c>
      <c r="L679" s="33">
        <v>3</v>
      </c>
      <c r="M679" s="33"/>
      <c r="N679" s="33"/>
    </row>
    <row r="680" spans="1:14" s="2" customFormat="1" ht="27.75" customHeight="1">
      <c r="A680" s="20" t="s">
        <v>370</v>
      </c>
      <c r="B680" s="67" t="s">
        <v>504</v>
      </c>
      <c r="C680" s="68" t="s">
        <v>374</v>
      </c>
      <c r="D680" s="20" t="s">
        <v>372</v>
      </c>
      <c r="E680" s="24" t="s">
        <v>23</v>
      </c>
      <c r="F680" s="69">
        <v>4.66</v>
      </c>
      <c r="G680" s="69">
        <v>4.66</v>
      </c>
      <c r="H680" s="20" t="s">
        <v>453</v>
      </c>
      <c r="I680" s="50" t="s">
        <v>228</v>
      </c>
      <c r="J680" s="74">
        <v>1</v>
      </c>
      <c r="K680" s="60">
        <v>8</v>
      </c>
      <c r="L680" s="8">
        <v>1</v>
      </c>
      <c r="M680" s="33"/>
      <c r="N680" s="33"/>
    </row>
    <row r="681" spans="1:14" s="2" customFormat="1" ht="27.75" customHeight="1">
      <c r="A681" s="20" t="s">
        <v>370</v>
      </c>
      <c r="B681" s="67" t="s">
        <v>505</v>
      </c>
      <c r="C681" s="66" t="s">
        <v>506</v>
      </c>
      <c r="D681" s="20" t="s">
        <v>372</v>
      </c>
      <c r="E681" s="24" t="s">
        <v>23</v>
      </c>
      <c r="F681" s="55">
        <v>38.32</v>
      </c>
      <c r="G681" s="55">
        <v>38.32</v>
      </c>
      <c r="H681" s="20" t="s">
        <v>453</v>
      </c>
      <c r="I681" s="50" t="s">
        <v>228</v>
      </c>
      <c r="J681" s="74">
        <v>1</v>
      </c>
      <c r="K681" s="60">
        <v>25</v>
      </c>
      <c r="L681" s="33">
        <v>11</v>
      </c>
      <c r="M681" s="33"/>
      <c r="N681" s="33"/>
    </row>
    <row r="682" spans="1:14" s="2" customFormat="1" ht="27.75" customHeight="1">
      <c r="A682" s="20" t="s">
        <v>370</v>
      </c>
      <c r="B682" s="67" t="s">
        <v>507</v>
      </c>
      <c r="C682" s="68" t="s">
        <v>374</v>
      </c>
      <c r="D682" s="20" t="s">
        <v>372</v>
      </c>
      <c r="E682" s="24" t="s">
        <v>23</v>
      </c>
      <c r="F682" s="69">
        <v>9.47</v>
      </c>
      <c r="G682" s="69">
        <v>9.47</v>
      </c>
      <c r="H682" s="20" t="s">
        <v>227</v>
      </c>
      <c r="I682" s="50" t="s">
        <v>228</v>
      </c>
      <c r="J682" s="77"/>
      <c r="K682" s="60">
        <v>4</v>
      </c>
      <c r="L682" s="8">
        <v>1</v>
      </c>
      <c r="M682" s="33"/>
      <c r="N682" s="33"/>
    </row>
    <row r="683" spans="1:14" s="2" customFormat="1" ht="27.75" customHeight="1">
      <c r="A683" s="20" t="s">
        <v>370</v>
      </c>
      <c r="B683" s="67" t="s">
        <v>508</v>
      </c>
      <c r="C683" s="68" t="s">
        <v>374</v>
      </c>
      <c r="D683" s="20" t="s">
        <v>372</v>
      </c>
      <c r="E683" s="24" t="s">
        <v>23</v>
      </c>
      <c r="F683" s="69">
        <v>0.71</v>
      </c>
      <c r="G683" s="69">
        <v>0.71</v>
      </c>
      <c r="H683" s="20" t="s">
        <v>227</v>
      </c>
      <c r="I683" s="50" t="s">
        <v>228</v>
      </c>
      <c r="J683" s="77"/>
      <c r="K683" s="60">
        <v>1</v>
      </c>
      <c r="L683" s="8">
        <v>1</v>
      </c>
      <c r="M683" s="33"/>
      <c r="N683" s="33"/>
    </row>
    <row r="684" spans="1:14" s="2" customFormat="1" ht="27.75" customHeight="1">
      <c r="A684" s="20" t="s">
        <v>370</v>
      </c>
      <c r="B684" s="67" t="s">
        <v>509</v>
      </c>
      <c r="C684" s="68" t="s">
        <v>374</v>
      </c>
      <c r="D684" s="20" t="s">
        <v>372</v>
      </c>
      <c r="E684" s="24" t="s">
        <v>23</v>
      </c>
      <c r="F684" s="69">
        <v>4.49</v>
      </c>
      <c r="G684" s="69">
        <v>4.49</v>
      </c>
      <c r="H684" s="20" t="s">
        <v>227</v>
      </c>
      <c r="I684" s="50" t="s">
        <v>228</v>
      </c>
      <c r="J684" s="77"/>
      <c r="K684" s="60">
        <v>9</v>
      </c>
      <c r="L684" s="8">
        <v>1</v>
      </c>
      <c r="M684" s="33"/>
      <c r="N684" s="33"/>
    </row>
    <row r="685" spans="1:14" s="2" customFormat="1" ht="27.75" customHeight="1">
      <c r="A685" s="20" t="s">
        <v>370</v>
      </c>
      <c r="B685" s="67" t="s">
        <v>198</v>
      </c>
      <c r="C685" s="68" t="s">
        <v>374</v>
      </c>
      <c r="D685" s="20" t="s">
        <v>372</v>
      </c>
      <c r="E685" s="24" t="s">
        <v>23</v>
      </c>
      <c r="F685" s="69">
        <v>0.71</v>
      </c>
      <c r="G685" s="69">
        <v>0.71</v>
      </c>
      <c r="H685" s="20" t="s">
        <v>227</v>
      </c>
      <c r="I685" s="50" t="s">
        <v>228</v>
      </c>
      <c r="J685" s="74">
        <v>1</v>
      </c>
      <c r="K685" s="60">
        <v>1</v>
      </c>
      <c r="L685" s="8">
        <v>1</v>
      </c>
      <c r="M685" s="33"/>
      <c r="N685" s="33"/>
    </row>
    <row r="686" spans="1:14" s="2" customFormat="1" ht="27.75" customHeight="1">
      <c r="A686" s="20" t="s">
        <v>370</v>
      </c>
      <c r="B686" s="67" t="s">
        <v>510</v>
      </c>
      <c r="C686" s="68" t="s">
        <v>382</v>
      </c>
      <c r="D686" s="20" t="s">
        <v>372</v>
      </c>
      <c r="E686" s="24" t="s">
        <v>23</v>
      </c>
      <c r="F686" s="69">
        <v>11.58</v>
      </c>
      <c r="G686" s="69">
        <v>11.58</v>
      </c>
      <c r="H686" s="20" t="s">
        <v>227</v>
      </c>
      <c r="I686" s="50" t="s">
        <v>228</v>
      </c>
      <c r="J686" s="77"/>
      <c r="K686" s="60">
        <v>40</v>
      </c>
      <c r="L686" s="33">
        <v>2</v>
      </c>
      <c r="M686" s="33"/>
      <c r="N686" s="33"/>
    </row>
    <row r="687" spans="1:14" s="2" customFormat="1" ht="27.75" customHeight="1">
      <c r="A687" s="20" t="s">
        <v>370</v>
      </c>
      <c r="B687" s="67" t="s">
        <v>47</v>
      </c>
      <c r="C687" s="68" t="s">
        <v>392</v>
      </c>
      <c r="D687" s="20" t="s">
        <v>372</v>
      </c>
      <c r="E687" s="24" t="s">
        <v>23</v>
      </c>
      <c r="F687" s="69">
        <v>4.45</v>
      </c>
      <c r="G687" s="69">
        <v>4.45</v>
      </c>
      <c r="H687" s="20" t="s">
        <v>227</v>
      </c>
      <c r="I687" s="50" t="s">
        <v>228</v>
      </c>
      <c r="J687" s="74">
        <v>1</v>
      </c>
      <c r="K687" s="60">
        <v>4</v>
      </c>
      <c r="L687" s="33">
        <v>4</v>
      </c>
      <c r="M687" s="33"/>
      <c r="N687" s="33"/>
    </row>
    <row r="688" spans="1:14" s="2" customFormat="1" ht="27.75" customHeight="1">
      <c r="A688" s="20" t="s">
        <v>370</v>
      </c>
      <c r="B688" s="67" t="s">
        <v>186</v>
      </c>
      <c r="C688" s="68" t="s">
        <v>380</v>
      </c>
      <c r="D688" s="20" t="s">
        <v>372</v>
      </c>
      <c r="E688" s="24" t="s">
        <v>23</v>
      </c>
      <c r="F688" s="69">
        <v>13.77</v>
      </c>
      <c r="G688" s="69">
        <v>13.77</v>
      </c>
      <c r="H688" s="20" t="s">
        <v>227</v>
      </c>
      <c r="I688" s="50" t="s">
        <v>228</v>
      </c>
      <c r="J688" s="77"/>
      <c r="K688" s="60">
        <v>14</v>
      </c>
      <c r="L688" s="33">
        <v>6</v>
      </c>
      <c r="M688" s="33"/>
      <c r="N688" s="33"/>
    </row>
    <row r="689" spans="1:14" s="2" customFormat="1" ht="27.75" customHeight="1">
      <c r="A689" s="20" t="s">
        <v>370</v>
      </c>
      <c r="B689" s="67" t="s">
        <v>70</v>
      </c>
      <c r="C689" s="68" t="s">
        <v>382</v>
      </c>
      <c r="D689" s="20" t="s">
        <v>372</v>
      </c>
      <c r="E689" s="24" t="s">
        <v>23</v>
      </c>
      <c r="F689" s="69">
        <v>1.81</v>
      </c>
      <c r="G689" s="69">
        <v>1.81</v>
      </c>
      <c r="H689" s="20" t="s">
        <v>227</v>
      </c>
      <c r="I689" s="50" t="s">
        <v>228</v>
      </c>
      <c r="J689" s="77"/>
      <c r="K689" s="60">
        <v>3</v>
      </c>
      <c r="L689" s="33">
        <v>2</v>
      </c>
      <c r="M689" s="33"/>
      <c r="N689" s="33"/>
    </row>
    <row r="690" spans="1:14" s="2" customFormat="1" ht="27.75" customHeight="1">
      <c r="A690" s="20" t="s">
        <v>370</v>
      </c>
      <c r="B690" s="67" t="s">
        <v>511</v>
      </c>
      <c r="C690" s="68" t="s">
        <v>392</v>
      </c>
      <c r="D690" s="20" t="s">
        <v>372</v>
      </c>
      <c r="E690" s="24" t="s">
        <v>23</v>
      </c>
      <c r="F690" s="69">
        <v>5.65</v>
      </c>
      <c r="G690" s="69">
        <v>5.65</v>
      </c>
      <c r="H690" s="20" t="s">
        <v>227</v>
      </c>
      <c r="I690" s="50" t="s">
        <v>228</v>
      </c>
      <c r="J690" s="77"/>
      <c r="K690" s="60">
        <v>7</v>
      </c>
      <c r="L690" s="33">
        <v>4</v>
      </c>
      <c r="M690" s="33"/>
      <c r="N690" s="33"/>
    </row>
    <row r="691" spans="1:14" s="2" customFormat="1" ht="27.75" customHeight="1">
      <c r="A691" s="20" t="s">
        <v>370</v>
      </c>
      <c r="B691" s="67" t="s">
        <v>512</v>
      </c>
      <c r="C691" s="68" t="s">
        <v>398</v>
      </c>
      <c r="D691" s="20" t="s">
        <v>372</v>
      </c>
      <c r="E691" s="24" t="s">
        <v>23</v>
      </c>
      <c r="F691" s="69">
        <v>26.44</v>
      </c>
      <c r="G691" s="69">
        <v>26.44</v>
      </c>
      <c r="H691" s="20" t="s">
        <v>227</v>
      </c>
      <c r="I691" s="50" t="s">
        <v>228</v>
      </c>
      <c r="J691" s="77"/>
      <c r="K691" s="60">
        <v>48</v>
      </c>
      <c r="L691" s="8">
        <v>8</v>
      </c>
      <c r="M691" s="33"/>
      <c r="N691" s="33"/>
    </row>
    <row r="692" spans="1:14" s="2" customFormat="1" ht="27.75" customHeight="1">
      <c r="A692" s="20" t="s">
        <v>370</v>
      </c>
      <c r="B692" s="67" t="s">
        <v>261</v>
      </c>
      <c r="C692" s="66" t="s">
        <v>392</v>
      </c>
      <c r="D692" s="20" t="s">
        <v>372</v>
      </c>
      <c r="E692" s="24" t="s">
        <v>23</v>
      </c>
      <c r="F692" s="55">
        <v>20.4</v>
      </c>
      <c r="G692" s="55">
        <v>20.4</v>
      </c>
      <c r="H692" s="20" t="s">
        <v>227</v>
      </c>
      <c r="I692" s="50" t="s">
        <v>228</v>
      </c>
      <c r="J692" s="74">
        <v>1</v>
      </c>
      <c r="K692" s="60">
        <v>26</v>
      </c>
      <c r="L692" s="33">
        <v>4</v>
      </c>
      <c r="M692" s="33"/>
      <c r="N692" s="33"/>
    </row>
    <row r="693" spans="1:14" s="2" customFormat="1" ht="27.75" customHeight="1">
      <c r="A693" s="20" t="s">
        <v>370</v>
      </c>
      <c r="B693" s="67" t="s">
        <v>263</v>
      </c>
      <c r="C693" s="68" t="s">
        <v>371</v>
      </c>
      <c r="D693" s="20" t="s">
        <v>372</v>
      </c>
      <c r="E693" s="24" t="s">
        <v>23</v>
      </c>
      <c r="F693" s="69">
        <v>19.49</v>
      </c>
      <c r="G693" s="69">
        <v>19.49</v>
      </c>
      <c r="H693" s="20" t="s">
        <v>453</v>
      </c>
      <c r="I693" s="50" t="s">
        <v>228</v>
      </c>
      <c r="J693" s="77"/>
      <c r="K693" s="60">
        <v>30</v>
      </c>
      <c r="L693" s="33">
        <v>5</v>
      </c>
      <c r="M693" s="33"/>
      <c r="N693" s="33"/>
    </row>
    <row r="694" spans="1:14" s="2" customFormat="1" ht="27.75" customHeight="1">
      <c r="A694" s="20" t="s">
        <v>370</v>
      </c>
      <c r="B694" s="67" t="s">
        <v>513</v>
      </c>
      <c r="C694" s="68" t="s">
        <v>374</v>
      </c>
      <c r="D694" s="20" t="s">
        <v>372</v>
      </c>
      <c r="E694" s="24" t="s">
        <v>23</v>
      </c>
      <c r="F694" s="69">
        <v>0.81</v>
      </c>
      <c r="G694" s="69">
        <v>0.81</v>
      </c>
      <c r="H694" s="20" t="s">
        <v>227</v>
      </c>
      <c r="I694" s="50" t="s">
        <v>228</v>
      </c>
      <c r="J694" s="77"/>
      <c r="K694" s="60">
        <v>5</v>
      </c>
      <c r="L694" s="8">
        <v>1</v>
      </c>
      <c r="M694" s="33"/>
      <c r="N694" s="33"/>
    </row>
    <row r="695" spans="1:14" s="2" customFormat="1" ht="27.75" customHeight="1">
      <c r="A695" s="20" t="s">
        <v>370</v>
      </c>
      <c r="B695" s="67" t="s">
        <v>265</v>
      </c>
      <c r="C695" s="66" t="s">
        <v>371</v>
      </c>
      <c r="D695" s="20" t="s">
        <v>372</v>
      </c>
      <c r="E695" s="24" t="s">
        <v>23</v>
      </c>
      <c r="F695" s="55">
        <v>20.08</v>
      </c>
      <c r="G695" s="55">
        <v>20.08</v>
      </c>
      <c r="H695" s="20" t="s">
        <v>227</v>
      </c>
      <c r="I695" s="50" t="s">
        <v>228</v>
      </c>
      <c r="J695" s="74">
        <v>1</v>
      </c>
      <c r="K695" s="60">
        <v>33</v>
      </c>
      <c r="L695" s="33">
        <v>5</v>
      </c>
      <c r="M695" s="33"/>
      <c r="N695" s="33"/>
    </row>
    <row r="696" spans="1:14" s="2" customFormat="1" ht="27.75" customHeight="1">
      <c r="A696" s="20" t="s">
        <v>370</v>
      </c>
      <c r="B696" s="67" t="s">
        <v>267</v>
      </c>
      <c r="C696" s="68" t="s">
        <v>371</v>
      </c>
      <c r="D696" s="20" t="s">
        <v>372</v>
      </c>
      <c r="E696" s="24" t="s">
        <v>23</v>
      </c>
      <c r="F696" s="69">
        <v>27.22</v>
      </c>
      <c r="G696" s="69">
        <v>27.22</v>
      </c>
      <c r="H696" s="20" t="s">
        <v>227</v>
      </c>
      <c r="I696" s="50" t="s">
        <v>228</v>
      </c>
      <c r="J696" s="77"/>
      <c r="K696" s="60">
        <v>41</v>
      </c>
      <c r="L696" s="33">
        <v>5</v>
      </c>
      <c r="M696" s="33"/>
      <c r="N696" s="33"/>
    </row>
    <row r="697" spans="1:14" s="2" customFormat="1" ht="27.75" customHeight="1">
      <c r="A697" s="20" t="s">
        <v>370</v>
      </c>
      <c r="B697" s="67" t="s">
        <v>322</v>
      </c>
      <c r="C697" s="68" t="s">
        <v>382</v>
      </c>
      <c r="D697" s="20" t="s">
        <v>372</v>
      </c>
      <c r="E697" s="24" t="s">
        <v>23</v>
      </c>
      <c r="F697" s="69">
        <v>9.32</v>
      </c>
      <c r="G697" s="69">
        <v>9.32</v>
      </c>
      <c r="H697" s="20" t="s">
        <v>227</v>
      </c>
      <c r="I697" s="50" t="s">
        <v>228</v>
      </c>
      <c r="J697" s="77"/>
      <c r="K697" s="60">
        <v>13</v>
      </c>
      <c r="L697" s="33">
        <v>2</v>
      </c>
      <c r="M697" s="33"/>
      <c r="N697" s="33"/>
    </row>
    <row r="698" spans="1:14" s="2" customFormat="1" ht="27.75" customHeight="1">
      <c r="A698" s="20" t="s">
        <v>370</v>
      </c>
      <c r="B698" s="67" t="s">
        <v>266</v>
      </c>
      <c r="C698" s="66" t="s">
        <v>374</v>
      </c>
      <c r="D698" s="20" t="s">
        <v>372</v>
      </c>
      <c r="E698" s="24" t="s">
        <v>23</v>
      </c>
      <c r="F698" s="55">
        <v>7.38</v>
      </c>
      <c r="G698" s="55">
        <v>7.38</v>
      </c>
      <c r="H698" s="20" t="s">
        <v>227</v>
      </c>
      <c r="I698" s="50" t="s">
        <v>228</v>
      </c>
      <c r="J698" s="74">
        <v>1</v>
      </c>
      <c r="K698" s="60">
        <v>11</v>
      </c>
      <c r="L698" s="8">
        <v>1</v>
      </c>
      <c r="M698" s="33"/>
      <c r="N698" s="33"/>
    </row>
    <row r="699" spans="1:14" s="2" customFormat="1" ht="27.75" customHeight="1">
      <c r="A699" s="20" t="s">
        <v>370</v>
      </c>
      <c r="B699" s="67" t="s">
        <v>188</v>
      </c>
      <c r="C699" s="68" t="s">
        <v>382</v>
      </c>
      <c r="D699" s="20" t="s">
        <v>372</v>
      </c>
      <c r="E699" s="24" t="s">
        <v>23</v>
      </c>
      <c r="F699" s="69">
        <v>14.21</v>
      </c>
      <c r="G699" s="69">
        <v>14.21</v>
      </c>
      <c r="H699" s="20" t="s">
        <v>227</v>
      </c>
      <c r="I699" s="50" t="s">
        <v>228</v>
      </c>
      <c r="J699" s="74">
        <v>1</v>
      </c>
      <c r="K699" s="60">
        <v>22</v>
      </c>
      <c r="L699" s="33">
        <v>2</v>
      </c>
      <c r="M699" s="33"/>
      <c r="N699" s="33"/>
    </row>
    <row r="700" spans="1:14" s="2" customFormat="1" ht="27.75" customHeight="1">
      <c r="A700" s="20" t="s">
        <v>370</v>
      </c>
      <c r="B700" s="67" t="s">
        <v>268</v>
      </c>
      <c r="C700" s="68" t="s">
        <v>374</v>
      </c>
      <c r="D700" s="20" t="s">
        <v>372</v>
      </c>
      <c r="E700" s="24" t="s">
        <v>23</v>
      </c>
      <c r="F700" s="69">
        <v>16.36</v>
      </c>
      <c r="G700" s="69">
        <v>16.36</v>
      </c>
      <c r="H700" s="20" t="s">
        <v>227</v>
      </c>
      <c r="I700" s="50" t="s">
        <v>228</v>
      </c>
      <c r="J700" s="77"/>
      <c r="K700" s="60">
        <v>24</v>
      </c>
      <c r="L700" s="8">
        <v>1</v>
      </c>
      <c r="M700" s="33"/>
      <c r="N700" s="33"/>
    </row>
    <row r="701" spans="1:14" s="2" customFormat="1" ht="27.75" customHeight="1">
      <c r="A701" s="20" t="s">
        <v>370</v>
      </c>
      <c r="B701" s="67" t="s">
        <v>86</v>
      </c>
      <c r="C701" s="68" t="s">
        <v>374</v>
      </c>
      <c r="D701" s="20" t="s">
        <v>372</v>
      </c>
      <c r="E701" s="24" t="s">
        <v>23</v>
      </c>
      <c r="F701" s="69">
        <v>5.32</v>
      </c>
      <c r="G701" s="69">
        <v>5.32</v>
      </c>
      <c r="H701" s="20" t="s">
        <v>227</v>
      </c>
      <c r="I701" s="50" t="s">
        <v>228</v>
      </c>
      <c r="J701" s="77"/>
      <c r="K701" s="60">
        <v>18</v>
      </c>
      <c r="L701" s="8">
        <v>1</v>
      </c>
      <c r="M701" s="33"/>
      <c r="N701" s="33"/>
    </row>
    <row r="702" spans="1:14" s="2" customFormat="1" ht="27.75" customHeight="1">
      <c r="A702" s="20" t="s">
        <v>370</v>
      </c>
      <c r="B702" s="67" t="s">
        <v>514</v>
      </c>
      <c r="C702" s="68" t="s">
        <v>382</v>
      </c>
      <c r="D702" s="20" t="s">
        <v>372</v>
      </c>
      <c r="E702" s="24" t="s">
        <v>23</v>
      </c>
      <c r="F702" s="69">
        <v>10.68</v>
      </c>
      <c r="G702" s="69">
        <v>10.68</v>
      </c>
      <c r="H702" s="20" t="s">
        <v>227</v>
      </c>
      <c r="I702" s="50" t="s">
        <v>228</v>
      </c>
      <c r="J702" s="77"/>
      <c r="K702" s="60">
        <v>26</v>
      </c>
      <c r="L702" s="33">
        <v>2</v>
      </c>
      <c r="M702" s="33"/>
      <c r="N702" s="33"/>
    </row>
    <row r="703" spans="1:14" s="2" customFormat="1" ht="27.75" customHeight="1">
      <c r="A703" s="20" t="s">
        <v>370</v>
      </c>
      <c r="B703" s="67" t="s">
        <v>148</v>
      </c>
      <c r="C703" s="68" t="s">
        <v>436</v>
      </c>
      <c r="D703" s="20" t="s">
        <v>372</v>
      </c>
      <c r="E703" s="24" t="s">
        <v>23</v>
      </c>
      <c r="F703" s="69">
        <v>35.65</v>
      </c>
      <c r="G703" s="69">
        <v>35.65</v>
      </c>
      <c r="H703" s="20" t="s">
        <v>227</v>
      </c>
      <c r="I703" s="50" t="s">
        <v>228</v>
      </c>
      <c r="J703" s="77"/>
      <c r="K703" s="60">
        <v>51</v>
      </c>
      <c r="L703" s="33">
        <v>12</v>
      </c>
      <c r="M703" s="33"/>
      <c r="N703" s="33"/>
    </row>
    <row r="704" spans="1:14" s="2" customFormat="1" ht="27.75" customHeight="1">
      <c r="A704" s="20" t="s">
        <v>370</v>
      </c>
      <c r="B704" s="67" t="s">
        <v>87</v>
      </c>
      <c r="C704" s="68" t="s">
        <v>374</v>
      </c>
      <c r="D704" s="20" t="s">
        <v>372</v>
      </c>
      <c r="E704" s="24" t="s">
        <v>23</v>
      </c>
      <c r="F704" s="69">
        <v>8.74</v>
      </c>
      <c r="G704" s="69">
        <v>8.74</v>
      </c>
      <c r="H704" s="20" t="s">
        <v>227</v>
      </c>
      <c r="I704" s="50" t="s">
        <v>228</v>
      </c>
      <c r="J704" s="77"/>
      <c r="K704" s="60">
        <v>33</v>
      </c>
      <c r="L704" s="8">
        <v>1</v>
      </c>
      <c r="M704" s="33"/>
      <c r="N704" s="33"/>
    </row>
    <row r="705" spans="1:14" s="2" customFormat="1" ht="27.75" customHeight="1">
      <c r="A705" s="20" t="s">
        <v>370</v>
      </c>
      <c r="B705" s="67" t="s">
        <v>515</v>
      </c>
      <c r="C705" s="68" t="s">
        <v>395</v>
      </c>
      <c r="D705" s="20" t="s">
        <v>372</v>
      </c>
      <c r="E705" s="24" t="s">
        <v>23</v>
      </c>
      <c r="F705" s="69">
        <v>25.84</v>
      </c>
      <c r="G705" s="69">
        <v>25.84</v>
      </c>
      <c r="H705" s="20" t="s">
        <v>227</v>
      </c>
      <c r="I705" s="50" t="s">
        <v>228</v>
      </c>
      <c r="J705" s="77"/>
      <c r="K705" s="60">
        <v>45</v>
      </c>
      <c r="L705" s="8">
        <v>7</v>
      </c>
      <c r="M705" s="33"/>
      <c r="N705" s="33"/>
    </row>
    <row r="706" spans="1:14" s="2" customFormat="1" ht="27.75" customHeight="1">
      <c r="A706" s="20" t="s">
        <v>370</v>
      </c>
      <c r="B706" s="67" t="s">
        <v>48</v>
      </c>
      <c r="C706" s="66" t="s">
        <v>506</v>
      </c>
      <c r="D706" s="20" t="s">
        <v>372</v>
      </c>
      <c r="E706" s="24" t="s">
        <v>23</v>
      </c>
      <c r="F706" s="55">
        <v>34.09</v>
      </c>
      <c r="G706" s="55">
        <v>34.09</v>
      </c>
      <c r="H706" s="20" t="s">
        <v>227</v>
      </c>
      <c r="I706" s="50" t="s">
        <v>228</v>
      </c>
      <c r="J706" s="74">
        <v>1</v>
      </c>
      <c r="K706" s="60">
        <v>62</v>
      </c>
      <c r="L706" s="33">
        <v>11</v>
      </c>
      <c r="M706" s="33"/>
      <c r="N706" s="33"/>
    </row>
    <row r="707" spans="1:14" s="2" customFormat="1" ht="27.75" customHeight="1">
      <c r="A707" s="20" t="s">
        <v>370</v>
      </c>
      <c r="B707" s="67" t="s">
        <v>270</v>
      </c>
      <c r="C707" s="68" t="s">
        <v>382</v>
      </c>
      <c r="D707" s="20" t="s">
        <v>372</v>
      </c>
      <c r="E707" s="24" t="s">
        <v>23</v>
      </c>
      <c r="F707" s="69">
        <v>8.83</v>
      </c>
      <c r="G707" s="69">
        <v>8.83</v>
      </c>
      <c r="H707" s="20" t="s">
        <v>227</v>
      </c>
      <c r="I707" s="50" t="s">
        <v>228</v>
      </c>
      <c r="J707" s="77"/>
      <c r="K707" s="60">
        <v>10</v>
      </c>
      <c r="L707" s="33">
        <v>2</v>
      </c>
      <c r="M707" s="33"/>
      <c r="N707" s="33"/>
    </row>
    <row r="708" spans="1:14" s="2" customFormat="1" ht="27.75" customHeight="1">
      <c r="A708" s="20" t="s">
        <v>370</v>
      </c>
      <c r="B708" s="67" t="s">
        <v>271</v>
      </c>
      <c r="C708" s="68" t="s">
        <v>371</v>
      </c>
      <c r="D708" s="20" t="s">
        <v>372</v>
      </c>
      <c r="E708" s="24" t="s">
        <v>23</v>
      </c>
      <c r="F708" s="69">
        <v>16.9</v>
      </c>
      <c r="G708" s="69">
        <v>16.9</v>
      </c>
      <c r="H708" s="20" t="s">
        <v>227</v>
      </c>
      <c r="I708" s="50" t="s">
        <v>228</v>
      </c>
      <c r="J708" s="77"/>
      <c r="K708" s="60">
        <v>19</v>
      </c>
      <c r="L708" s="33">
        <v>5</v>
      </c>
      <c r="M708" s="33"/>
      <c r="N708" s="33"/>
    </row>
    <row r="709" spans="1:14" s="2" customFormat="1" ht="27.75" customHeight="1">
      <c r="A709" s="20" t="s">
        <v>370</v>
      </c>
      <c r="B709" s="67" t="s">
        <v>272</v>
      </c>
      <c r="C709" s="68" t="s">
        <v>382</v>
      </c>
      <c r="D709" s="20" t="s">
        <v>372</v>
      </c>
      <c r="E709" s="24" t="s">
        <v>23</v>
      </c>
      <c r="F709" s="69">
        <v>31.83</v>
      </c>
      <c r="G709" s="69">
        <v>31.83</v>
      </c>
      <c r="H709" s="20" t="s">
        <v>227</v>
      </c>
      <c r="I709" s="50" t="s">
        <v>228</v>
      </c>
      <c r="J709" s="74">
        <v>1</v>
      </c>
      <c r="K709" s="60">
        <v>29</v>
      </c>
      <c r="L709" s="33">
        <v>2</v>
      </c>
      <c r="M709" s="33"/>
      <c r="N709" s="33"/>
    </row>
    <row r="710" spans="1:14" s="2" customFormat="1" ht="27.75" customHeight="1">
      <c r="A710" s="20" t="s">
        <v>370</v>
      </c>
      <c r="B710" s="67" t="s">
        <v>516</v>
      </c>
      <c r="C710" s="68" t="s">
        <v>377</v>
      </c>
      <c r="D710" s="20" t="s">
        <v>372</v>
      </c>
      <c r="E710" s="24" t="s">
        <v>23</v>
      </c>
      <c r="F710" s="69">
        <v>23.79</v>
      </c>
      <c r="G710" s="69">
        <v>23.79</v>
      </c>
      <c r="H710" s="20" t="s">
        <v>227</v>
      </c>
      <c r="I710" s="50" t="s">
        <v>228</v>
      </c>
      <c r="J710" s="77"/>
      <c r="K710" s="60">
        <v>30</v>
      </c>
      <c r="L710" s="33">
        <v>3</v>
      </c>
      <c r="M710" s="33"/>
      <c r="N710" s="33"/>
    </row>
    <row r="711" spans="1:14" s="2" customFormat="1" ht="27.75" customHeight="1">
      <c r="A711" s="20" t="s">
        <v>370</v>
      </c>
      <c r="B711" s="67" t="s">
        <v>161</v>
      </c>
      <c r="C711" s="68" t="s">
        <v>374</v>
      </c>
      <c r="D711" s="20" t="s">
        <v>372</v>
      </c>
      <c r="E711" s="24" t="s">
        <v>23</v>
      </c>
      <c r="F711" s="69">
        <v>0.81</v>
      </c>
      <c r="G711" s="69">
        <v>0.81</v>
      </c>
      <c r="H711" s="20" t="s">
        <v>227</v>
      </c>
      <c r="I711" s="50" t="s">
        <v>228</v>
      </c>
      <c r="J711" s="74">
        <v>1</v>
      </c>
      <c r="K711" s="60">
        <v>1</v>
      </c>
      <c r="L711" s="8">
        <v>1</v>
      </c>
      <c r="M711" s="33"/>
      <c r="N711" s="33"/>
    </row>
    <row r="712" spans="1:14" s="2" customFormat="1" ht="27.75" customHeight="1">
      <c r="A712" s="20" t="s">
        <v>370</v>
      </c>
      <c r="B712" s="67" t="s">
        <v>517</v>
      </c>
      <c r="C712" s="68" t="s">
        <v>518</v>
      </c>
      <c r="D712" s="20" t="s">
        <v>372</v>
      </c>
      <c r="E712" s="24" t="s">
        <v>23</v>
      </c>
      <c r="F712" s="69">
        <v>43.3</v>
      </c>
      <c r="G712" s="69">
        <v>43.3</v>
      </c>
      <c r="H712" s="20" t="s">
        <v>227</v>
      </c>
      <c r="I712" s="50" t="s">
        <v>228</v>
      </c>
      <c r="J712" s="77"/>
      <c r="K712" s="60">
        <v>55</v>
      </c>
      <c r="L712" s="33">
        <v>18</v>
      </c>
      <c r="M712" s="33"/>
      <c r="N712" s="33"/>
    </row>
    <row r="713" spans="1:14" s="2" customFormat="1" ht="27.75" customHeight="1">
      <c r="A713" s="20" t="s">
        <v>370</v>
      </c>
      <c r="B713" s="67" t="s">
        <v>269</v>
      </c>
      <c r="C713" s="68" t="s">
        <v>382</v>
      </c>
      <c r="D713" s="20" t="s">
        <v>372</v>
      </c>
      <c r="E713" s="24" t="s">
        <v>23</v>
      </c>
      <c r="F713" s="69">
        <v>39.19</v>
      </c>
      <c r="G713" s="69">
        <v>39.19</v>
      </c>
      <c r="H713" s="20" t="s">
        <v>227</v>
      </c>
      <c r="I713" s="50" t="s">
        <v>228</v>
      </c>
      <c r="J713" s="77"/>
      <c r="K713" s="60">
        <v>39</v>
      </c>
      <c r="L713" s="33">
        <v>2</v>
      </c>
      <c r="M713" s="33"/>
      <c r="N713" s="33"/>
    </row>
    <row r="714" spans="1:14" s="2" customFormat="1" ht="27.75" customHeight="1">
      <c r="A714" s="20" t="s">
        <v>370</v>
      </c>
      <c r="B714" s="67" t="s">
        <v>519</v>
      </c>
      <c r="C714" s="66" t="s">
        <v>518</v>
      </c>
      <c r="D714" s="20" t="s">
        <v>372</v>
      </c>
      <c r="E714" s="24" t="s">
        <v>23</v>
      </c>
      <c r="F714" s="55">
        <v>58.6</v>
      </c>
      <c r="G714" s="55">
        <v>58.6</v>
      </c>
      <c r="H714" s="20" t="s">
        <v>227</v>
      </c>
      <c r="I714" s="50" t="s">
        <v>228</v>
      </c>
      <c r="J714" s="74">
        <v>1</v>
      </c>
      <c r="K714" s="60">
        <v>45</v>
      </c>
      <c r="L714" s="33">
        <v>18</v>
      </c>
      <c r="M714" s="33"/>
      <c r="N714" s="33"/>
    </row>
    <row r="715" spans="1:14" s="2" customFormat="1" ht="27.75" customHeight="1">
      <c r="A715" s="20" t="s">
        <v>370</v>
      </c>
      <c r="B715" s="67" t="s">
        <v>85</v>
      </c>
      <c r="C715" s="68" t="s">
        <v>380</v>
      </c>
      <c r="D715" s="20" t="s">
        <v>372</v>
      </c>
      <c r="E715" s="24" t="s">
        <v>23</v>
      </c>
      <c r="F715" s="69">
        <v>18.52</v>
      </c>
      <c r="G715" s="69">
        <v>18.52</v>
      </c>
      <c r="H715" s="20" t="s">
        <v>227</v>
      </c>
      <c r="I715" s="50" t="s">
        <v>228</v>
      </c>
      <c r="J715" s="74">
        <v>1</v>
      </c>
      <c r="K715" s="60">
        <v>80</v>
      </c>
      <c r="L715" s="33">
        <v>6</v>
      </c>
      <c r="M715" s="33"/>
      <c r="N715" s="33"/>
    </row>
    <row r="716" spans="1:14" s="2" customFormat="1" ht="27.75" customHeight="1">
      <c r="A716" s="20" t="s">
        <v>370</v>
      </c>
      <c r="B716" s="67" t="s">
        <v>191</v>
      </c>
      <c r="C716" s="68" t="s">
        <v>374</v>
      </c>
      <c r="D716" s="20" t="s">
        <v>372</v>
      </c>
      <c r="E716" s="24" t="s">
        <v>23</v>
      </c>
      <c r="F716" s="69">
        <v>11.22</v>
      </c>
      <c r="G716" s="69">
        <v>11.22</v>
      </c>
      <c r="H716" s="20" t="s">
        <v>227</v>
      </c>
      <c r="I716" s="50" t="s">
        <v>228</v>
      </c>
      <c r="J716" s="77"/>
      <c r="K716" s="60">
        <v>29</v>
      </c>
      <c r="L716" s="8">
        <v>1</v>
      </c>
      <c r="M716" s="33"/>
      <c r="N716" s="33"/>
    </row>
    <row r="717" spans="1:14" s="2" customFormat="1" ht="27.75" customHeight="1">
      <c r="A717" s="20" t="s">
        <v>370</v>
      </c>
      <c r="B717" s="67" t="s">
        <v>520</v>
      </c>
      <c r="C717" s="68" t="s">
        <v>377</v>
      </c>
      <c r="D717" s="20" t="s">
        <v>372</v>
      </c>
      <c r="E717" s="24" t="s">
        <v>23</v>
      </c>
      <c r="F717" s="69">
        <v>8.83</v>
      </c>
      <c r="G717" s="69">
        <v>8.83</v>
      </c>
      <c r="H717" s="20" t="s">
        <v>227</v>
      </c>
      <c r="I717" s="50" t="s">
        <v>228</v>
      </c>
      <c r="J717" s="77"/>
      <c r="K717" s="60">
        <v>12</v>
      </c>
      <c r="L717" s="33">
        <v>3</v>
      </c>
      <c r="M717" s="33"/>
      <c r="N717" s="33"/>
    </row>
    <row r="718" spans="1:14" s="2" customFormat="1" ht="27.75" customHeight="1">
      <c r="A718" s="20" t="s">
        <v>370</v>
      </c>
      <c r="B718" s="67" t="s">
        <v>193</v>
      </c>
      <c r="C718" s="68" t="s">
        <v>377</v>
      </c>
      <c r="D718" s="20" t="s">
        <v>372</v>
      </c>
      <c r="E718" s="24" t="s">
        <v>23</v>
      </c>
      <c r="F718" s="69">
        <v>12.18</v>
      </c>
      <c r="G718" s="69">
        <v>12.18</v>
      </c>
      <c r="H718" s="20" t="s">
        <v>227</v>
      </c>
      <c r="I718" s="50" t="s">
        <v>228</v>
      </c>
      <c r="J718" s="77"/>
      <c r="K718" s="60">
        <v>29</v>
      </c>
      <c r="L718" s="33">
        <v>3</v>
      </c>
      <c r="M718" s="33"/>
      <c r="N718" s="33"/>
    </row>
    <row r="719" spans="1:14" s="2" customFormat="1" ht="27.75" customHeight="1">
      <c r="A719" s="20" t="s">
        <v>370</v>
      </c>
      <c r="B719" s="67" t="s">
        <v>192</v>
      </c>
      <c r="C719" s="68" t="s">
        <v>374</v>
      </c>
      <c r="D719" s="20" t="s">
        <v>372</v>
      </c>
      <c r="E719" s="24" t="s">
        <v>23</v>
      </c>
      <c r="F719" s="69">
        <v>6.93</v>
      </c>
      <c r="G719" s="69">
        <v>6.93</v>
      </c>
      <c r="H719" s="20" t="s">
        <v>227</v>
      </c>
      <c r="I719" s="50" t="s">
        <v>228</v>
      </c>
      <c r="J719" s="77"/>
      <c r="K719" s="60">
        <v>37</v>
      </c>
      <c r="L719" s="8">
        <v>1</v>
      </c>
      <c r="M719" s="33"/>
      <c r="N719" s="33"/>
    </row>
    <row r="720" spans="1:14" s="2" customFormat="1" ht="27.75" customHeight="1">
      <c r="A720" s="20" t="s">
        <v>370</v>
      </c>
      <c r="B720" s="67" t="s">
        <v>189</v>
      </c>
      <c r="C720" s="68" t="s">
        <v>465</v>
      </c>
      <c r="D720" s="20" t="s">
        <v>372</v>
      </c>
      <c r="E720" s="24" t="s">
        <v>23</v>
      </c>
      <c r="F720" s="69">
        <v>24.15</v>
      </c>
      <c r="G720" s="69">
        <v>24.15</v>
      </c>
      <c r="H720" s="20" t="s">
        <v>227</v>
      </c>
      <c r="I720" s="50" t="s">
        <v>228</v>
      </c>
      <c r="J720" s="77"/>
      <c r="K720" s="60">
        <v>62</v>
      </c>
      <c r="L720" s="33"/>
      <c r="M720" s="33"/>
      <c r="N720" s="33"/>
    </row>
    <row r="721" spans="1:14" s="2" customFormat="1" ht="27.75" customHeight="1">
      <c r="A721" s="20" t="s">
        <v>370</v>
      </c>
      <c r="B721" s="67" t="s">
        <v>49</v>
      </c>
      <c r="C721" s="66" t="s">
        <v>493</v>
      </c>
      <c r="D721" s="20" t="s">
        <v>372</v>
      </c>
      <c r="E721" s="24" t="s">
        <v>23</v>
      </c>
      <c r="F721" s="55">
        <v>71.1</v>
      </c>
      <c r="G721" s="55">
        <v>71.1</v>
      </c>
      <c r="H721" s="20" t="s">
        <v>227</v>
      </c>
      <c r="I721" s="50" t="s">
        <v>228</v>
      </c>
      <c r="J721" s="74">
        <v>1</v>
      </c>
      <c r="K721" s="60">
        <v>86</v>
      </c>
      <c r="L721" s="33">
        <v>15</v>
      </c>
      <c r="M721" s="33"/>
      <c r="N721" s="33"/>
    </row>
    <row r="722" spans="1:14" s="2" customFormat="1" ht="27.75" customHeight="1">
      <c r="A722" s="20" t="s">
        <v>370</v>
      </c>
      <c r="B722" s="67" t="s">
        <v>190</v>
      </c>
      <c r="C722" s="66" t="s">
        <v>521</v>
      </c>
      <c r="D722" s="20" t="s">
        <v>372</v>
      </c>
      <c r="E722" s="24" t="s">
        <v>23</v>
      </c>
      <c r="F722" s="55">
        <v>80.24</v>
      </c>
      <c r="G722" s="55">
        <v>80.24</v>
      </c>
      <c r="H722" s="20" t="s">
        <v>227</v>
      </c>
      <c r="I722" s="50" t="s">
        <v>228</v>
      </c>
      <c r="J722" s="74">
        <v>1</v>
      </c>
      <c r="K722" s="60">
        <v>85</v>
      </c>
      <c r="L722" s="33">
        <v>17</v>
      </c>
      <c r="M722" s="33"/>
      <c r="N722" s="33"/>
    </row>
    <row r="723" spans="1:14" s="2" customFormat="1" ht="27.75" customHeight="1">
      <c r="A723" s="20" t="s">
        <v>370</v>
      </c>
      <c r="B723" s="67" t="s">
        <v>522</v>
      </c>
      <c r="C723" s="68" t="s">
        <v>374</v>
      </c>
      <c r="D723" s="20" t="s">
        <v>372</v>
      </c>
      <c r="E723" s="24" t="s">
        <v>23</v>
      </c>
      <c r="F723" s="69">
        <v>4.28</v>
      </c>
      <c r="G723" s="69">
        <v>4.28</v>
      </c>
      <c r="H723" s="20" t="s">
        <v>227</v>
      </c>
      <c r="I723" s="50" t="s">
        <v>228</v>
      </c>
      <c r="J723" s="77"/>
      <c r="K723" s="60">
        <v>12</v>
      </c>
      <c r="L723" s="8">
        <v>1</v>
      </c>
      <c r="M723" s="33"/>
      <c r="N723" s="33"/>
    </row>
    <row r="724" spans="1:14" s="2" customFormat="1" ht="27.75" customHeight="1">
      <c r="A724" s="20" t="s">
        <v>370</v>
      </c>
      <c r="B724" s="67" t="s">
        <v>50</v>
      </c>
      <c r="C724" s="66" t="s">
        <v>395</v>
      </c>
      <c r="D724" s="20" t="s">
        <v>372</v>
      </c>
      <c r="E724" s="24" t="s">
        <v>23</v>
      </c>
      <c r="F724" s="55">
        <v>56.13</v>
      </c>
      <c r="G724" s="55">
        <v>56.13</v>
      </c>
      <c r="H724" s="20" t="s">
        <v>227</v>
      </c>
      <c r="I724" s="50" t="s">
        <v>228</v>
      </c>
      <c r="J724" s="74">
        <v>1</v>
      </c>
      <c r="K724" s="60">
        <v>70</v>
      </c>
      <c r="L724" s="8">
        <v>7</v>
      </c>
      <c r="M724" s="33"/>
      <c r="N724" s="33"/>
    </row>
    <row r="725" spans="1:14" s="2" customFormat="1" ht="27.75" customHeight="1">
      <c r="A725" s="20" t="s">
        <v>370</v>
      </c>
      <c r="B725" s="67" t="s">
        <v>523</v>
      </c>
      <c r="C725" s="68" t="s">
        <v>439</v>
      </c>
      <c r="D725" s="20" t="s">
        <v>372</v>
      </c>
      <c r="E725" s="24" t="s">
        <v>23</v>
      </c>
      <c r="F725" s="69">
        <v>14.11</v>
      </c>
      <c r="G725" s="69">
        <v>14.11</v>
      </c>
      <c r="H725" s="20" t="s">
        <v>227</v>
      </c>
      <c r="I725" s="50" t="s">
        <v>228</v>
      </c>
      <c r="J725" s="77"/>
      <c r="K725" s="60">
        <v>19</v>
      </c>
      <c r="L725" s="33">
        <v>21</v>
      </c>
      <c r="M725" s="33"/>
      <c r="N725" s="33"/>
    </row>
    <row r="726" spans="1:14" s="2" customFormat="1" ht="27.75" customHeight="1">
      <c r="A726" s="20" t="s">
        <v>370</v>
      </c>
      <c r="B726" s="67" t="s">
        <v>524</v>
      </c>
      <c r="C726" s="68" t="s">
        <v>392</v>
      </c>
      <c r="D726" s="20" t="s">
        <v>372</v>
      </c>
      <c r="E726" s="24" t="s">
        <v>23</v>
      </c>
      <c r="F726" s="69">
        <v>6.78</v>
      </c>
      <c r="G726" s="69">
        <v>6.78</v>
      </c>
      <c r="H726" s="20" t="s">
        <v>227</v>
      </c>
      <c r="I726" s="50" t="s">
        <v>228</v>
      </c>
      <c r="J726" s="77"/>
      <c r="K726" s="60">
        <v>6</v>
      </c>
      <c r="L726" s="33">
        <v>4</v>
      </c>
      <c r="M726" s="33"/>
      <c r="N726" s="33"/>
    </row>
    <row r="727" spans="1:14" s="2" customFormat="1" ht="27.75" customHeight="1">
      <c r="A727" s="20" t="s">
        <v>370</v>
      </c>
      <c r="B727" s="67" t="s">
        <v>525</v>
      </c>
      <c r="C727" s="68" t="s">
        <v>395</v>
      </c>
      <c r="D727" s="20" t="s">
        <v>372</v>
      </c>
      <c r="E727" s="24" t="s">
        <v>23</v>
      </c>
      <c r="F727" s="69">
        <v>5.16</v>
      </c>
      <c r="G727" s="69">
        <v>5.16</v>
      </c>
      <c r="H727" s="20" t="s">
        <v>227</v>
      </c>
      <c r="I727" s="50" t="s">
        <v>228</v>
      </c>
      <c r="J727" s="77"/>
      <c r="K727" s="60">
        <v>17</v>
      </c>
      <c r="L727" s="8">
        <v>7</v>
      </c>
      <c r="M727" s="33"/>
      <c r="N727" s="33"/>
    </row>
    <row r="728" spans="1:14" s="2" customFormat="1" ht="27.75" customHeight="1">
      <c r="A728" s="20" t="s">
        <v>370</v>
      </c>
      <c r="B728" s="67" t="s">
        <v>204</v>
      </c>
      <c r="C728" s="68" t="s">
        <v>506</v>
      </c>
      <c r="D728" s="20" t="s">
        <v>372</v>
      </c>
      <c r="E728" s="24" t="s">
        <v>23</v>
      </c>
      <c r="F728" s="69">
        <v>39</v>
      </c>
      <c r="G728" s="69">
        <v>39</v>
      </c>
      <c r="H728" s="20" t="s">
        <v>227</v>
      </c>
      <c r="I728" s="50" t="s">
        <v>228</v>
      </c>
      <c r="J728" s="74">
        <v>1</v>
      </c>
      <c r="K728" s="60">
        <v>16</v>
      </c>
      <c r="L728" s="33">
        <v>11</v>
      </c>
      <c r="M728" s="33"/>
      <c r="N728" s="33"/>
    </row>
    <row r="729" spans="1:14" s="2" customFormat="1" ht="27.75" customHeight="1">
      <c r="A729" s="20" t="s">
        <v>370</v>
      </c>
      <c r="B729" s="67" t="s">
        <v>52</v>
      </c>
      <c r="C729" s="66" t="s">
        <v>392</v>
      </c>
      <c r="D729" s="20" t="s">
        <v>372</v>
      </c>
      <c r="E729" s="24" t="s">
        <v>23</v>
      </c>
      <c r="F729" s="55">
        <v>21.14</v>
      </c>
      <c r="G729" s="55">
        <v>21.14</v>
      </c>
      <c r="H729" s="20" t="s">
        <v>227</v>
      </c>
      <c r="I729" s="50" t="s">
        <v>228</v>
      </c>
      <c r="J729" s="74">
        <v>1</v>
      </c>
      <c r="K729" s="60">
        <v>61</v>
      </c>
      <c r="L729" s="33">
        <v>4</v>
      </c>
      <c r="M729" s="33"/>
      <c r="N729" s="33"/>
    </row>
    <row r="730" spans="1:14" s="2" customFormat="1" ht="27.75" customHeight="1">
      <c r="A730" s="20" t="s">
        <v>370</v>
      </c>
      <c r="B730" s="67" t="s">
        <v>152</v>
      </c>
      <c r="C730" s="68" t="s">
        <v>374</v>
      </c>
      <c r="D730" s="20" t="s">
        <v>372</v>
      </c>
      <c r="E730" s="24" t="s">
        <v>23</v>
      </c>
      <c r="F730" s="69">
        <v>1.14</v>
      </c>
      <c r="G730" s="69">
        <v>1.14</v>
      </c>
      <c r="H730" s="20" t="s">
        <v>227</v>
      </c>
      <c r="I730" s="50" t="s">
        <v>228</v>
      </c>
      <c r="J730" s="77"/>
      <c r="K730" s="60">
        <v>2</v>
      </c>
      <c r="L730" s="8">
        <v>1</v>
      </c>
      <c r="M730" s="33"/>
      <c r="N730" s="33"/>
    </row>
    <row r="731" spans="1:14" s="2" customFormat="1" ht="27.75" customHeight="1">
      <c r="A731" s="20" t="s">
        <v>370</v>
      </c>
      <c r="B731" s="67" t="s">
        <v>526</v>
      </c>
      <c r="C731" s="68" t="s">
        <v>392</v>
      </c>
      <c r="D731" s="20" t="s">
        <v>372</v>
      </c>
      <c r="E731" s="24" t="s">
        <v>23</v>
      </c>
      <c r="F731" s="69">
        <v>19.96</v>
      </c>
      <c r="G731" s="69">
        <v>19.96</v>
      </c>
      <c r="H731" s="20" t="s">
        <v>227</v>
      </c>
      <c r="I731" s="50" t="s">
        <v>228</v>
      </c>
      <c r="J731" s="77"/>
      <c r="K731" s="60">
        <v>16</v>
      </c>
      <c r="L731" s="33">
        <v>4</v>
      </c>
      <c r="M731" s="33"/>
      <c r="N731" s="33"/>
    </row>
    <row r="732" spans="1:14" s="2" customFormat="1" ht="27.75" customHeight="1">
      <c r="A732" s="20" t="s">
        <v>370</v>
      </c>
      <c r="B732" s="67" t="s">
        <v>527</v>
      </c>
      <c r="C732" s="68" t="s">
        <v>377</v>
      </c>
      <c r="D732" s="20" t="s">
        <v>372</v>
      </c>
      <c r="E732" s="24" t="s">
        <v>23</v>
      </c>
      <c r="F732" s="69">
        <v>24.13</v>
      </c>
      <c r="G732" s="69">
        <v>24.13</v>
      </c>
      <c r="H732" s="20" t="s">
        <v>227</v>
      </c>
      <c r="I732" s="50" t="s">
        <v>228</v>
      </c>
      <c r="J732" s="77"/>
      <c r="K732" s="60">
        <v>15</v>
      </c>
      <c r="L732" s="33">
        <v>3</v>
      </c>
      <c r="M732" s="33"/>
      <c r="N732" s="33"/>
    </row>
    <row r="733" spans="1:14" s="2" customFormat="1" ht="27.75" customHeight="1">
      <c r="A733" s="20" t="s">
        <v>370</v>
      </c>
      <c r="B733" s="67" t="s">
        <v>275</v>
      </c>
      <c r="C733" s="68" t="s">
        <v>382</v>
      </c>
      <c r="D733" s="20" t="s">
        <v>372</v>
      </c>
      <c r="E733" s="24" t="s">
        <v>23</v>
      </c>
      <c r="F733" s="69">
        <v>8.56</v>
      </c>
      <c r="G733" s="69">
        <v>8.56</v>
      </c>
      <c r="H733" s="20" t="s">
        <v>227</v>
      </c>
      <c r="I733" s="50" t="s">
        <v>228</v>
      </c>
      <c r="J733" s="74">
        <v>1</v>
      </c>
      <c r="K733" s="60">
        <v>2</v>
      </c>
      <c r="L733" s="33">
        <v>2</v>
      </c>
      <c r="M733" s="33"/>
      <c r="N733" s="33"/>
    </row>
    <row r="734" spans="1:14" s="2" customFormat="1" ht="27.75" customHeight="1">
      <c r="A734" s="20" t="s">
        <v>370</v>
      </c>
      <c r="B734" s="67" t="s">
        <v>528</v>
      </c>
      <c r="C734" s="68" t="s">
        <v>382</v>
      </c>
      <c r="D734" s="20" t="s">
        <v>372</v>
      </c>
      <c r="E734" s="24" t="s">
        <v>23</v>
      </c>
      <c r="F734" s="69">
        <v>12.58</v>
      </c>
      <c r="G734" s="69">
        <v>12.58</v>
      </c>
      <c r="H734" s="20" t="s">
        <v>227</v>
      </c>
      <c r="I734" s="50" t="s">
        <v>228</v>
      </c>
      <c r="J734" s="77"/>
      <c r="K734" s="60">
        <v>14</v>
      </c>
      <c r="L734" s="33">
        <v>2</v>
      </c>
      <c r="M734" s="33"/>
      <c r="N734" s="33"/>
    </row>
    <row r="735" spans="1:14" s="2" customFormat="1" ht="27.75" customHeight="1">
      <c r="A735" s="20" t="s">
        <v>370</v>
      </c>
      <c r="B735" s="67" t="s">
        <v>76</v>
      </c>
      <c r="C735" s="68" t="s">
        <v>392</v>
      </c>
      <c r="D735" s="20" t="s">
        <v>372</v>
      </c>
      <c r="E735" s="24" t="s">
        <v>23</v>
      </c>
      <c r="F735" s="69">
        <v>20.81</v>
      </c>
      <c r="G735" s="69">
        <v>20.81</v>
      </c>
      <c r="H735" s="20" t="s">
        <v>227</v>
      </c>
      <c r="I735" s="50" t="s">
        <v>228</v>
      </c>
      <c r="J735" s="77"/>
      <c r="K735" s="60">
        <v>26</v>
      </c>
      <c r="L735" s="33">
        <v>4</v>
      </c>
      <c r="M735" s="33"/>
      <c r="N735" s="33"/>
    </row>
    <row r="736" spans="1:14" s="2" customFormat="1" ht="27.75" customHeight="1">
      <c r="A736" s="20" t="s">
        <v>370</v>
      </c>
      <c r="B736" s="67" t="s">
        <v>274</v>
      </c>
      <c r="C736" s="66" t="s">
        <v>392</v>
      </c>
      <c r="D736" s="20" t="s">
        <v>372</v>
      </c>
      <c r="E736" s="24" t="s">
        <v>23</v>
      </c>
      <c r="F736" s="55">
        <v>22.8</v>
      </c>
      <c r="G736" s="55">
        <v>22.8</v>
      </c>
      <c r="H736" s="20" t="s">
        <v>227</v>
      </c>
      <c r="I736" s="50" t="s">
        <v>228</v>
      </c>
      <c r="J736" s="74">
        <v>1</v>
      </c>
      <c r="K736" s="60">
        <v>45</v>
      </c>
      <c r="L736" s="33">
        <v>4</v>
      </c>
      <c r="M736" s="33"/>
      <c r="N736" s="33"/>
    </row>
    <row r="737" spans="1:14" s="2" customFormat="1" ht="27.75" customHeight="1">
      <c r="A737" s="20" t="s">
        <v>370</v>
      </c>
      <c r="B737" s="67" t="s">
        <v>276</v>
      </c>
      <c r="C737" s="68" t="s">
        <v>374</v>
      </c>
      <c r="D737" s="20" t="s">
        <v>372</v>
      </c>
      <c r="E737" s="24" t="s">
        <v>23</v>
      </c>
      <c r="F737" s="69">
        <v>8.51</v>
      </c>
      <c r="G737" s="69">
        <v>8.51</v>
      </c>
      <c r="H737" s="20" t="s">
        <v>227</v>
      </c>
      <c r="I737" s="50" t="s">
        <v>228</v>
      </c>
      <c r="J737" s="77"/>
      <c r="K737" s="60">
        <v>30</v>
      </c>
      <c r="L737" s="8">
        <v>1</v>
      </c>
      <c r="M737" s="33"/>
      <c r="N737" s="33"/>
    </row>
    <row r="738" spans="1:14" s="2" customFormat="1" ht="27.75" customHeight="1">
      <c r="A738" s="20" t="s">
        <v>370</v>
      </c>
      <c r="B738" s="67" t="s">
        <v>529</v>
      </c>
      <c r="C738" s="68" t="s">
        <v>377</v>
      </c>
      <c r="D738" s="20" t="s">
        <v>372</v>
      </c>
      <c r="E738" s="24" t="s">
        <v>23</v>
      </c>
      <c r="F738" s="69">
        <v>15.89</v>
      </c>
      <c r="G738" s="69">
        <v>15.89</v>
      </c>
      <c r="H738" s="20" t="s">
        <v>227</v>
      </c>
      <c r="I738" s="50" t="s">
        <v>228</v>
      </c>
      <c r="J738" s="77"/>
      <c r="K738" s="60">
        <v>16</v>
      </c>
      <c r="L738" s="33">
        <v>3</v>
      </c>
      <c r="M738" s="33"/>
      <c r="N738" s="33"/>
    </row>
    <row r="739" spans="1:14" s="2" customFormat="1" ht="27.75" customHeight="1">
      <c r="A739" s="20" t="s">
        <v>370</v>
      </c>
      <c r="B739" s="67" t="s">
        <v>530</v>
      </c>
      <c r="C739" s="68" t="s">
        <v>374</v>
      </c>
      <c r="D739" s="20" t="s">
        <v>372</v>
      </c>
      <c r="E739" s="24" t="s">
        <v>23</v>
      </c>
      <c r="F739" s="69">
        <v>11.53</v>
      </c>
      <c r="G739" s="69">
        <v>11.53</v>
      </c>
      <c r="H739" s="20" t="s">
        <v>227</v>
      </c>
      <c r="I739" s="50" t="s">
        <v>228</v>
      </c>
      <c r="J739" s="77"/>
      <c r="K739" s="60">
        <v>14</v>
      </c>
      <c r="L739" s="8">
        <v>1</v>
      </c>
      <c r="M739" s="33"/>
      <c r="N739" s="33"/>
    </row>
    <row r="740" spans="1:14" s="2" customFormat="1" ht="27.75" customHeight="1">
      <c r="A740" s="20" t="s">
        <v>370</v>
      </c>
      <c r="B740" s="67" t="s">
        <v>153</v>
      </c>
      <c r="C740" s="68" t="s">
        <v>382</v>
      </c>
      <c r="D740" s="20" t="s">
        <v>372</v>
      </c>
      <c r="E740" s="24" t="s">
        <v>23</v>
      </c>
      <c r="F740" s="69">
        <v>7.7</v>
      </c>
      <c r="G740" s="69">
        <v>7.7</v>
      </c>
      <c r="H740" s="20" t="s">
        <v>227</v>
      </c>
      <c r="I740" s="50" t="s">
        <v>228</v>
      </c>
      <c r="J740" s="74">
        <v>1</v>
      </c>
      <c r="K740" s="60">
        <v>2</v>
      </c>
      <c r="L740" s="33">
        <v>2</v>
      </c>
      <c r="M740" s="33"/>
      <c r="N740" s="33"/>
    </row>
    <row r="741" spans="1:14" s="2" customFormat="1" ht="27.75" customHeight="1">
      <c r="A741" s="20" t="s">
        <v>370</v>
      </c>
      <c r="B741" s="67" t="s">
        <v>531</v>
      </c>
      <c r="C741" s="68" t="s">
        <v>382</v>
      </c>
      <c r="D741" s="20" t="s">
        <v>372</v>
      </c>
      <c r="E741" s="24" t="s">
        <v>23</v>
      </c>
      <c r="F741" s="69">
        <v>14.81</v>
      </c>
      <c r="G741" s="69">
        <v>14.81</v>
      </c>
      <c r="H741" s="20" t="s">
        <v>227</v>
      </c>
      <c r="I741" s="50" t="s">
        <v>228</v>
      </c>
      <c r="J741" s="77"/>
      <c r="K741" s="60">
        <v>15</v>
      </c>
      <c r="L741" s="33">
        <v>2</v>
      </c>
      <c r="M741" s="33"/>
      <c r="N741" s="33"/>
    </row>
    <row r="742" spans="1:14" s="2" customFormat="1" ht="27.75" customHeight="1">
      <c r="A742" s="20" t="s">
        <v>370</v>
      </c>
      <c r="B742" s="67" t="s">
        <v>154</v>
      </c>
      <c r="C742" s="68" t="s">
        <v>382</v>
      </c>
      <c r="D742" s="20" t="s">
        <v>372</v>
      </c>
      <c r="E742" s="24" t="s">
        <v>23</v>
      </c>
      <c r="F742" s="69">
        <v>14.15</v>
      </c>
      <c r="G742" s="69">
        <v>14.15</v>
      </c>
      <c r="H742" s="20" t="s">
        <v>227</v>
      </c>
      <c r="I742" s="50" t="s">
        <v>228</v>
      </c>
      <c r="J742" s="77"/>
      <c r="K742" s="60">
        <v>18</v>
      </c>
      <c r="L742" s="33">
        <v>2</v>
      </c>
      <c r="M742" s="33"/>
      <c r="N742" s="33"/>
    </row>
    <row r="743" spans="1:14" s="2" customFormat="1" ht="27.75" customHeight="1">
      <c r="A743" s="20" t="s">
        <v>370</v>
      </c>
      <c r="B743" s="67" t="s">
        <v>532</v>
      </c>
      <c r="C743" s="68" t="s">
        <v>374</v>
      </c>
      <c r="D743" s="20" t="s">
        <v>372</v>
      </c>
      <c r="E743" s="24" t="s">
        <v>23</v>
      </c>
      <c r="F743" s="69">
        <v>7.48</v>
      </c>
      <c r="G743" s="69">
        <v>7.48</v>
      </c>
      <c r="H743" s="20" t="s">
        <v>227</v>
      </c>
      <c r="I743" s="50" t="s">
        <v>228</v>
      </c>
      <c r="J743" s="77"/>
      <c r="K743" s="60">
        <v>6</v>
      </c>
      <c r="L743" s="8">
        <v>1</v>
      </c>
      <c r="M743" s="33"/>
      <c r="N743" s="33"/>
    </row>
    <row r="744" spans="1:14" s="2" customFormat="1" ht="27.75" customHeight="1">
      <c r="A744" s="20" t="s">
        <v>370</v>
      </c>
      <c r="B744" s="67" t="s">
        <v>533</v>
      </c>
      <c r="C744" s="68" t="s">
        <v>382</v>
      </c>
      <c r="D744" s="20" t="s">
        <v>372</v>
      </c>
      <c r="E744" s="24" t="s">
        <v>23</v>
      </c>
      <c r="F744" s="69">
        <v>8.11</v>
      </c>
      <c r="G744" s="69">
        <v>8.11</v>
      </c>
      <c r="H744" s="20" t="s">
        <v>227</v>
      </c>
      <c r="I744" s="50" t="s">
        <v>228</v>
      </c>
      <c r="J744" s="77"/>
      <c r="K744" s="60">
        <v>4</v>
      </c>
      <c r="L744" s="33">
        <v>2</v>
      </c>
      <c r="M744" s="33"/>
      <c r="N744" s="33"/>
    </row>
    <row r="745" spans="1:14" s="2" customFormat="1" ht="27.75" customHeight="1">
      <c r="A745" s="20" t="s">
        <v>370</v>
      </c>
      <c r="B745" s="67" t="s">
        <v>534</v>
      </c>
      <c r="C745" s="68" t="s">
        <v>377</v>
      </c>
      <c r="D745" s="20" t="s">
        <v>372</v>
      </c>
      <c r="E745" s="24" t="s">
        <v>23</v>
      </c>
      <c r="F745" s="69">
        <v>1.98</v>
      </c>
      <c r="G745" s="69">
        <v>1.98</v>
      </c>
      <c r="H745" s="20" t="s">
        <v>227</v>
      </c>
      <c r="I745" s="50" t="s">
        <v>228</v>
      </c>
      <c r="J745" s="77"/>
      <c r="K745" s="60">
        <v>7</v>
      </c>
      <c r="L745" s="33">
        <v>3</v>
      </c>
      <c r="M745" s="33"/>
      <c r="N745" s="33"/>
    </row>
    <row r="746" spans="1:14" s="2" customFormat="1" ht="27.75" customHeight="1">
      <c r="A746" s="20" t="s">
        <v>370</v>
      </c>
      <c r="B746" s="67" t="s">
        <v>325</v>
      </c>
      <c r="C746" s="68" t="s">
        <v>374</v>
      </c>
      <c r="D746" s="20" t="s">
        <v>372</v>
      </c>
      <c r="E746" s="24" t="s">
        <v>23</v>
      </c>
      <c r="F746" s="69">
        <v>1.54</v>
      </c>
      <c r="G746" s="69">
        <v>1.54</v>
      </c>
      <c r="H746" s="20" t="s">
        <v>227</v>
      </c>
      <c r="I746" s="50" t="s">
        <v>228</v>
      </c>
      <c r="J746" s="74">
        <v>1</v>
      </c>
      <c r="K746" s="60">
        <v>4</v>
      </c>
      <c r="L746" s="8">
        <v>1</v>
      </c>
      <c r="M746" s="33"/>
      <c r="N746" s="33"/>
    </row>
    <row r="747" spans="1:14" s="2" customFormat="1" ht="27.75" customHeight="1">
      <c r="A747" s="20" t="s">
        <v>370</v>
      </c>
      <c r="B747" s="67" t="s">
        <v>88</v>
      </c>
      <c r="C747" s="68" t="s">
        <v>374</v>
      </c>
      <c r="D747" s="20" t="s">
        <v>372</v>
      </c>
      <c r="E747" s="24" t="s">
        <v>23</v>
      </c>
      <c r="F747" s="69">
        <v>4.07</v>
      </c>
      <c r="G747" s="69">
        <v>4.07</v>
      </c>
      <c r="H747" s="20" t="s">
        <v>227</v>
      </c>
      <c r="I747" s="50" t="s">
        <v>228</v>
      </c>
      <c r="J747" s="77"/>
      <c r="K747" s="60">
        <v>18</v>
      </c>
      <c r="L747" s="8">
        <v>1</v>
      </c>
      <c r="M747" s="33"/>
      <c r="N747" s="33"/>
    </row>
    <row r="748" spans="1:14" s="2" customFormat="1" ht="27.75" customHeight="1">
      <c r="A748" s="20" t="s">
        <v>370</v>
      </c>
      <c r="B748" s="67" t="s">
        <v>155</v>
      </c>
      <c r="C748" s="66" t="s">
        <v>377</v>
      </c>
      <c r="D748" s="20" t="s">
        <v>372</v>
      </c>
      <c r="E748" s="24" t="s">
        <v>23</v>
      </c>
      <c r="F748" s="55">
        <v>6.65</v>
      </c>
      <c r="G748" s="55">
        <v>6.65</v>
      </c>
      <c r="H748" s="20" t="s">
        <v>227</v>
      </c>
      <c r="I748" s="50" t="s">
        <v>228</v>
      </c>
      <c r="J748" s="74">
        <v>1</v>
      </c>
      <c r="K748" s="60">
        <v>11</v>
      </c>
      <c r="L748" s="33">
        <v>3</v>
      </c>
      <c r="M748" s="33"/>
      <c r="N748" s="33"/>
    </row>
    <row r="749" spans="1:14" s="2" customFormat="1" ht="27.75" customHeight="1">
      <c r="A749" s="20" t="s">
        <v>370</v>
      </c>
      <c r="B749" s="67" t="s">
        <v>164</v>
      </c>
      <c r="C749" s="66" t="s">
        <v>506</v>
      </c>
      <c r="D749" s="20" t="s">
        <v>372</v>
      </c>
      <c r="E749" s="24" t="s">
        <v>23</v>
      </c>
      <c r="F749" s="55">
        <v>47.11</v>
      </c>
      <c r="G749" s="55">
        <v>47.11</v>
      </c>
      <c r="H749" s="20" t="s">
        <v>227</v>
      </c>
      <c r="I749" s="50" t="s">
        <v>228</v>
      </c>
      <c r="J749" s="74">
        <v>1</v>
      </c>
      <c r="K749" s="60">
        <v>87</v>
      </c>
      <c r="L749" s="33">
        <v>11</v>
      </c>
      <c r="M749" s="33"/>
      <c r="N749" s="33"/>
    </row>
    <row r="750" spans="1:14" s="7" customFormat="1" ht="16.5" customHeight="1">
      <c r="A750" s="50" t="s">
        <v>370</v>
      </c>
      <c r="B750" s="79" t="s">
        <v>281</v>
      </c>
      <c r="C750" s="27" t="s">
        <v>374</v>
      </c>
      <c r="D750" s="50" t="s">
        <v>372</v>
      </c>
      <c r="E750" s="50" t="s">
        <v>535</v>
      </c>
      <c r="F750" s="50">
        <v>95.96</v>
      </c>
      <c r="G750" s="50">
        <v>95.96</v>
      </c>
      <c r="H750" s="50" t="s">
        <v>278</v>
      </c>
      <c r="I750" s="50" t="s">
        <v>228</v>
      </c>
      <c r="J750" s="81">
        <v>1</v>
      </c>
      <c r="K750" s="36"/>
      <c r="L750" s="8">
        <v>1</v>
      </c>
      <c r="M750" s="82"/>
      <c r="N750" s="82"/>
    </row>
    <row r="751" spans="1:14" s="7" customFormat="1" ht="16.5" customHeight="1">
      <c r="A751" s="50" t="s">
        <v>370</v>
      </c>
      <c r="B751" s="79" t="s">
        <v>536</v>
      </c>
      <c r="C751" s="27" t="s">
        <v>374</v>
      </c>
      <c r="D751" s="50" t="s">
        <v>372</v>
      </c>
      <c r="E751" s="50" t="s">
        <v>535</v>
      </c>
      <c r="F751" s="50">
        <v>20.83</v>
      </c>
      <c r="G751" s="50">
        <v>20.83</v>
      </c>
      <c r="H751" s="50" t="s">
        <v>278</v>
      </c>
      <c r="I751" s="50" t="s">
        <v>228</v>
      </c>
      <c r="J751" s="81"/>
      <c r="K751" s="36"/>
      <c r="L751" s="8">
        <v>1</v>
      </c>
      <c r="M751" s="82"/>
      <c r="N751" s="82"/>
    </row>
    <row r="752" spans="1:12" s="8" customFormat="1" ht="16.5" customHeight="1">
      <c r="A752" s="50" t="s">
        <v>370</v>
      </c>
      <c r="B752" s="79" t="s">
        <v>211</v>
      </c>
      <c r="C752" s="27" t="s">
        <v>374</v>
      </c>
      <c r="D752" s="50" t="s">
        <v>372</v>
      </c>
      <c r="E752" s="50" t="s">
        <v>535</v>
      </c>
      <c r="F752" s="80">
        <v>3.71</v>
      </c>
      <c r="G752" s="80">
        <v>3.71</v>
      </c>
      <c r="H752" s="50" t="s">
        <v>278</v>
      </c>
      <c r="I752" s="50" t="s">
        <v>228</v>
      </c>
      <c r="J752" s="81"/>
      <c r="K752" s="83"/>
      <c r="L752" s="8">
        <v>1</v>
      </c>
    </row>
    <row r="753" spans="1:12" s="8" customFormat="1" ht="16.5" customHeight="1">
      <c r="A753" s="50" t="s">
        <v>370</v>
      </c>
      <c r="B753" s="79" t="s">
        <v>537</v>
      </c>
      <c r="C753" s="27" t="s">
        <v>374</v>
      </c>
      <c r="D753" s="50" t="s">
        <v>372</v>
      </c>
      <c r="E753" s="50" t="s">
        <v>535</v>
      </c>
      <c r="F753" s="80">
        <v>8.72</v>
      </c>
      <c r="G753" s="80">
        <v>8.72</v>
      </c>
      <c r="H753" s="50" t="s">
        <v>278</v>
      </c>
      <c r="I753" s="50" t="s">
        <v>228</v>
      </c>
      <c r="J753" s="81"/>
      <c r="K753" s="83"/>
      <c r="L753" s="8">
        <v>1</v>
      </c>
    </row>
    <row r="754" spans="1:12" s="8" customFormat="1" ht="16.5" customHeight="1">
      <c r="A754" s="50" t="s">
        <v>370</v>
      </c>
      <c r="B754" s="79" t="s">
        <v>167</v>
      </c>
      <c r="C754" s="27" t="s">
        <v>382</v>
      </c>
      <c r="D754" s="50" t="s">
        <v>372</v>
      </c>
      <c r="E754" s="50" t="s">
        <v>535</v>
      </c>
      <c r="F754" s="80">
        <v>9.03</v>
      </c>
      <c r="G754" s="80">
        <v>9.03</v>
      </c>
      <c r="H754" s="50" t="s">
        <v>278</v>
      </c>
      <c r="I754" s="50" t="s">
        <v>228</v>
      </c>
      <c r="J754" s="81"/>
      <c r="K754" s="83"/>
      <c r="L754" s="33">
        <v>2</v>
      </c>
    </row>
    <row r="755" spans="1:12" s="8" customFormat="1" ht="16.5" customHeight="1">
      <c r="A755" s="50" t="s">
        <v>370</v>
      </c>
      <c r="B755" s="79" t="s">
        <v>538</v>
      </c>
      <c r="C755" s="27" t="s">
        <v>374</v>
      </c>
      <c r="D755" s="50" t="s">
        <v>372</v>
      </c>
      <c r="E755" s="50" t="s">
        <v>535</v>
      </c>
      <c r="F755" s="80">
        <v>1</v>
      </c>
      <c r="G755" s="80">
        <v>1</v>
      </c>
      <c r="H755" s="50" t="s">
        <v>278</v>
      </c>
      <c r="I755" s="50" t="s">
        <v>228</v>
      </c>
      <c r="J755" s="81">
        <v>1</v>
      </c>
      <c r="K755" s="83"/>
      <c r="L755" s="8">
        <v>1</v>
      </c>
    </row>
    <row r="756" spans="1:12" s="8" customFormat="1" ht="16.5" customHeight="1">
      <c r="A756" s="50" t="s">
        <v>370</v>
      </c>
      <c r="B756" s="79" t="s">
        <v>378</v>
      </c>
      <c r="C756" s="27" t="s">
        <v>374</v>
      </c>
      <c r="D756" s="50" t="s">
        <v>372</v>
      </c>
      <c r="E756" s="50" t="s">
        <v>535</v>
      </c>
      <c r="F756" s="80">
        <v>2.9</v>
      </c>
      <c r="G756" s="80">
        <v>2.9</v>
      </c>
      <c r="H756" s="50" t="s">
        <v>278</v>
      </c>
      <c r="I756" s="50" t="s">
        <v>228</v>
      </c>
      <c r="J756" s="81">
        <v>1</v>
      </c>
      <c r="K756" s="83"/>
      <c r="L756" s="8">
        <v>1</v>
      </c>
    </row>
    <row r="757" spans="1:12" s="8" customFormat="1" ht="16.5" customHeight="1">
      <c r="A757" s="50" t="s">
        <v>370</v>
      </c>
      <c r="B757" s="79" t="s">
        <v>229</v>
      </c>
      <c r="C757" s="27" t="s">
        <v>377</v>
      </c>
      <c r="D757" s="50" t="s">
        <v>372</v>
      </c>
      <c r="E757" s="50" t="s">
        <v>535</v>
      </c>
      <c r="F757" s="80">
        <v>2.2</v>
      </c>
      <c r="G757" s="80">
        <v>2.2</v>
      </c>
      <c r="H757" s="50" t="s">
        <v>278</v>
      </c>
      <c r="I757" s="50" t="s">
        <v>228</v>
      </c>
      <c r="J757" s="81"/>
      <c r="K757" s="83"/>
      <c r="L757" s="33">
        <v>3</v>
      </c>
    </row>
    <row r="758" spans="1:12" s="8" customFormat="1" ht="16.5" customHeight="1">
      <c r="A758" s="50" t="s">
        <v>370</v>
      </c>
      <c r="B758" s="79" t="s">
        <v>285</v>
      </c>
      <c r="C758" s="27" t="s">
        <v>377</v>
      </c>
      <c r="D758" s="50" t="s">
        <v>372</v>
      </c>
      <c r="E758" s="50" t="s">
        <v>535</v>
      </c>
      <c r="F758" s="80">
        <v>64.27</v>
      </c>
      <c r="G758" s="80">
        <v>64.27</v>
      </c>
      <c r="H758" s="50" t="s">
        <v>278</v>
      </c>
      <c r="I758" s="50" t="s">
        <v>228</v>
      </c>
      <c r="J758" s="81"/>
      <c r="K758" s="83"/>
      <c r="L758" s="33">
        <v>3</v>
      </c>
    </row>
    <row r="759" spans="1:12" s="8" customFormat="1" ht="16.5" customHeight="1">
      <c r="A759" s="50" t="s">
        <v>370</v>
      </c>
      <c r="B759" s="79" t="s">
        <v>539</v>
      </c>
      <c r="C759" s="27" t="s">
        <v>382</v>
      </c>
      <c r="D759" s="50" t="s">
        <v>372</v>
      </c>
      <c r="E759" s="50" t="s">
        <v>535</v>
      </c>
      <c r="F759" s="80">
        <v>2.915</v>
      </c>
      <c r="G759" s="80">
        <v>2.915</v>
      </c>
      <c r="H759" s="50" t="s">
        <v>278</v>
      </c>
      <c r="I759" s="50" t="s">
        <v>228</v>
      </c>
      <c r="J759" s="81"/>
      <c r="K759" s="83"/>
      <c r="L759" s="33">
        <v>2</v>
      </c>
    </row>
    <row r="760" spans="1:12" s="8" customFormat="1" ht="16.5" customHeight="1">
      <c r="A760" s="50" t="s">
        <v>370</v>
      </c>
      <c r="B760" s="79" t="s">
        <v>540</v>
      </c>
      <c r="C760" s="27" t="s">
        <v>382</v>
      </c>
      <c r="D760" s="50" t="s">
        <v>372</v>
      </c>
      <c r="E760" s="50" t="s">
        <v>535</v>
      </c>
      <c r="F760" s="80">
        <v>1.59</v>
      </c>
      <c r="G760" s="80">
        <v>1.59</v>
      </c>
      <c r="H760" s="50" t="s">
        <v>278</v>
      </c>
      <c r="I760" s="50" t="s">
        <v>228</v>
      </c>
      <c r="J760" s="81"/>
      <c r="K760" s="83"/>
      <c r="L760" s="33">
        <v>2</v>
      </c>
    </row>
    <row r="761" spans="1:12" s="8" customFormat="1" ht="16.5" customHeight="1">
      <c r="A761" s="50" t="s">
        <v>370</v>
      </c>
      <c r="B761" s="79" t="s">
        <v>105</v>
      </c>
      <c r="C761" s="27" t="s">
        <v>374</v>
      </c>
      <c r="D761" s="50" t="s">
        <v>372</v>
      </c>
      <c r="E761" s="50" t="s">
        <v>535</v>
      </c>
      <c r="F761" s="80">
        <v>0.09</v>
      </c>
      <c r="G761" s="80">
        <v>0.09</v>
      </c>
      <c r="H761" s="50" t="s">
        <v>278</v>
      </c>
      <c r="I761" s="50" t="s">
        <v>228</v>
      </c>
      <c r="J761" s="81"/>
      <c r="K761" s="83"/>
      <c r="L761" s="8">
        <v>1</v>
      </c>
    </row>
    <row r="762" spans="1:12" s="8" customFormat="1" ht="16.5" customHeight="1">
      <c r="A762" s="50" t="s">
        <v>370</v>
      </c>
      <c r="B762" s="79" t="s">
        <v>541</v>
      </c>
      <c r="C762" s="27" t="s">
        <v>374</v>
      </c>
      <c r="D762" s="50" t="s">
        <v>372</v>
      </c>
      <c r="E762" s="50" t="s">
        <v>535</v>
      </c>
      <c r="F762" s="80">
        <v>7.2658</v>
      </c>
      <c r="G762" s="80">
        <v>7.2658</v>
      </c>
      <c r="H762" s="50" t="s">
        <v>278</v>
      </c>
      <c r="I762" s="50" t="s">
        <v>228</v>
      </c>
      <c r="J762" s="81">
        <v>1</v>
      </c>
      <c r="K762" s="83"/>
      <c r="L762" s="8">
        <v>1</v>
      </c>
    </row>
    <row r="763" spans="1:12" s="8" customFormat="1" ht="16.5" customHeight="1">
      <c r="A763" s="50" t="s">
        <v>370</v>
      </c>
      <c r="B763" s="79" t="s">
        <v>78</v>
      </c>
      <c r="C763" s="27" t="s">
        <v>374</v>
      </c>
      <c r="D763" s="50" t="s">
        <v>372</v>
      </c>
      <c r="E763" s="50" t="s">
        <v>535</v>
      </c>
      <c r="F763" s="80">
        <v>0.4802</v>
      </c>
      <c r="G763" s="80">
        <v>0.4802</v>
      </c>
      <c r="H763" s="50" t="s">
        <v>278</v>
      </c>
      <c r="I763" s="50" t="s">
        <v>228</v>
      </c>
      <c r="J763" s="81"/>
      <c r="K763" s="83"/>
      <c r="L763" s="8">
        <v>1</v>
      </c>
    </row>
    <row r="764" spans="1:12" s="8" customFormat="1" ht="16.5" customHeight="1">
      <c r="A764" s="50" t="s">
        <v>370</v>
      </c>
      <c r="B764" s="79" t="s">
        <v>199</v>
      </c>
      <c r="C764" s="27" t="s">
        <v>382</v>
      </c>
      <c r="D764" s="50" t="s">
        <v>372</v>
      </c>
      <c r="E764" s="50" t="s">
        <v>535</v>
      </c>
      <c r="F764" s="80">
        <v>1.82</v>
      </c>
      <c r="G764" s="80">
        <v>1.82</v>
      </c>
      <c r="H764" s="50" t="s">
        <v>278</v>
      </c>
      <c r="I764" s="50" t="s">
        <v>228</v>
      </c>
      <c r="J764" s="81"/>
      <c r="K764" s="83"/>
      <c r="L764" s="33">
        <v>2</v>
      </c>
    </row>
    <row r="765" spans="1:12" s="8" customFormat="1" ht="16.5" customHeight="1">
      <c r="A765" s="50" t="s">
        <v>370</v>
      </c>
      <c r="B765" s="79" t="s">
        <v>231</v>
      </c>
      <c r="C765" s="27" t="s">
        <v>374</v>
      </c>
      <c r="D765" s="50" t="s">
        <v>372</v>
      </c>
      <c r="E765" s="50" t="s">
        <v>535</v>
      </c>
      <c r="F765" s="80">
        <v>1.37</v>
      </c>
      <c r="G765" s="80">
        <v>1.37</v>
      </c>
      <c r="H765" s="50" t="s">
        <v>278</v>
      </c>
      <c r="I765" s="50" t="s">
        <v>228</v>
      </c>
      <c r="J765" s="81">
        <v>1</v>
      </c>
      <c r="K765" s="83"/>
      <c r="L765" s="8">
        <v>1</v>
      </c>
    </row>
    <row r="766" spans="1:12" s="8" customFormat="1" ht="16.5" customHeight="1">
      <c r="A766" s="50" t="s">
        <v>370</v>
      </c>
      <c r="B766" s="79" t="s">
        <v>385</v>
      </c>
      <c r="C766" s="27" t="s">
        <v>374</v>
      </c>
      <c r="D766" s="50" t="s">
        <v>372</v>
      </c>
      <c r="E766" s="50" t="s">
        <v>535</v>
      </c>
      <c r="F766" s="80">
        <v>4.5823</v>
      </c>
      <c r="G766" s="80">
        <v>4.5823</v>
      </c>
      <c r="H766" s="50" t="s">
        <v>278</v>
      </c>
      <c r="I766" s="50" t="s">
        <v>228</v>
      </c>
      <c r="J766" s="81"/>
      <c r="K766" s="83"/>
      <c r="L766" s="8">
        <v>1</v>
      </c>
    </row>
    <row r="767" spans="1:12" s="8" customFormat="1" ht="16.5" customHeight="1">
      <c r="A767" s="50" t="s">
        <v>370</v>
      </c>
      <c r="B767" s="79" t="s">
        <v>234</v>
      </c>
      <c r="C767" s="27" t="s">
        <v>382</v>
      </c>
      <c r="D767" s="50" t="s">
        <v>372</v>
      </c>
      <c r="E767" s="50" t="s">
        <v>535</v>
      </c>
      <c r="F767" s="80">
        <v>1.11</v>
      </c>
      <c r="G767" s="80">
        <v>1.11</v>
      </c>
      <c r="H767" s="50" t="s">
        <v>278</v>
      </c>
      <c r="I767" s="50" t="s">
        <v>228</v>
      </c>
      <c r="J767" s="81"/>
      <c r="K767" s="83"/>
      <c r="L767" s="33">
        <v>2</v>
      </c>
    </row>
    <row r="768" spans="1:12" s="8" customFormat="1" ht="16.5" customHeight="1">
      <c r="A768" s="50" t="s">
        <v>370</v>
      </c>
      <c r="B768" s="79" t="s">
        <v>286</v>
      </c>
      <c r="C768" s="27" t="s">
        <v>374</v>
      </c>
      <c r="D768" s="50" t="s">
        <v>372</v>
      </c>
      <c r="E768" s="50" t="s">
        <v>535</v>
      </c>
      <c r="F768" s="80">
        <v>4</v>
      </c>
      <c r="G768" s="80">
        <v>4</v>
      </c>
      <c r="H768" s="50" t="s">
        <v>278</v>
      </c>
      <c r="I768" s="50" t="s">
        <v>228</v>
      </c>
      <c r="J768" s="81"/>
      <c r="K768" s="83"/>
      <c r="L768" s="8">
        <v>1</v>
      </c>
    </row>
    <row r="769" spans="1:12" s="8" customFormat="1" ht="16.5" customHeight="1">
      <c r="A769" s="50" t="s">
        <v>370</v>
      </c>
      <c r="B769" s="79" t="s">
        <v>156</v>
      </c>
      <c r="C769" s="27" t="s">
        <v>374</v>
      </c>
      <c r="D769" s="50" t="s">
        <v>372</v>
      </c>
      <c r="E769" s="50" t="s">
        <v>535</v>
      </c>
      <c r="F769" s="80">
        <v>7.4841</v>
      </c>
      <c r="G769" s="80">
        <v>7.4841</v>
      </c>
      <c r="H769" s="50" t="s">
        <v>278</v>
      </c>
      <c r="I769" s="50" t="s">
        <v>228</v>
      </c>
      <c r="J769" s="81"/>
      <c r="K769" s="83"/>
      <c r="L769" s="8">
        <v>1</v>
      </c>
    </row>
    <row r="770" spans="1:12" s="8" customFormat="1" ht="16.5" customHeight="1">
      <c r="A770" s="50" t="s">
        <v>370</v>
      </c>
      <c r="B770" s="79" t="s">
        <v>288</v>
      </c>
      <c r="C770" s="27" t="s">
        <v>377</v>
      </c>
      <c r="D770" s="50" t="s">
        <v>372</v>
      </c>
      <c r="E770" s="50" t="s">
        <v>535</v>
      </c>
      <c r="F770" s="80">
        <v>16.43</v>
      </c>
      <c r="G770" s="80">
        <v>16.43</v>
      </c>
      <c r="H770" s="50" t="s">
        <v>278</v>
      </c>
      <c r="I770" s="50" t="s">
        <v>228</v>
      </c>
      <c r="J770" s="81"/>
      <c r="K770" s="83"/>
      <c r="L770" s="33">
        <v>3</v>
      </c>
    </row>
    <row r="771" spans="1:12" s="8" customFormat="1" ht="16.5" customHeight="1">
      <c r="A771" s="50" t="s">
        <v>370</v>
      </c>
      <c r="B771" s="79" t="s">
        <v>289</v>
      </c>
      <c r="C771" s="27" t="s">
        <v>382</v>
      </c>
      <c r="D771" s="50" t="s">
        <v>372</v>
      </c>
      <c r="E771" s="50" t="s">
        <v>535</v>
      </c>
      <c r="F771" s="80">
        <v>8</v>
      </c>
      <c r="G771" s="80">
        <v>8</v>
      </c>
      <c r="H771" s="50" t="s">
        <v>278</v>
      </c>
      <c r="I771" s="50" t="s">
        <v>228</v>
      </c>
      <c r="J771" s="81"/>
      <c r="K771" s="83"/>
      <c r="L771" s="33">
        <v>2</v>
      </c>
    </row>
    <row r="772" spans="1:12" s="8" customFormat="1" ht="16.5" customHeight="1">
      <c r="A772" s="50" t="s">
        <v>370</v>
      </c>
      <c r="B772" s="79" t="s">
        <v>290</v>
      </c>
      <c r="C772" s="27" t="s">
        <v>374</v>
      </c>
      <c r="D772" s="50" t="s">
        <v>372</v>
      </c>
      <c r="E772" s="50" t="s">
        <v>535</v>
      </c>
      <c r="F772" s="80">
        <v>11.83</v>
      </c>
      <c r="G772" s="80">
        <v>11.83</v>
      </c>
      <c r="H772" s="50" t="s">
        <v>278</v>
      </c>
      <c r="I772" s="50" t="s">
        <v>228</v>
      </c>
      <c r="J772" s="81"/>
      <c r="K772" s="83"/>
      <c r="L772" s="8">
        <v>1</v>
      </c>
    </row>
    <row r="773" spans="1:12" s="8" customFormat="1" ht="16.5" customHeight="1">
      <c r="A773" s="50" t="s">
        <v>370</v>
      </c>
      <c r="B773" s="79" t="s">
        <v>293</v>
      </c>
      <c r="C773" s="27" t="s">
        <v>374</v>
      </c>
      <c r="D773" s="50" t="s">
        <v>372</v>
      </c>
      <c r="E773" s="50" t="s">
        <v>535</v>
      </c>
      <c r="F773" s="80">
        <v>5.18</v>
      </c>
      <c r="G773" s="80">
        <v>5.18</v>
      </c>
      <c r="H773" s="50" t="s">
        <v>278</v>
      </c>
      <c r="I773" s="50" t="s">
        <v>228</v>
      </c>
      <c r="J773" s="81"/>
      <c r="K773" s="83"/>
      <c r="L773" s="8">
        <v>1</v>
      </c>
    </row>
    <row r="774" spans="1:12" s="8" customFormat="1" ht="16.5" customHeight="1">
      <c r="A774" s="50" t="s">
        <v>370</v>
      </c>
      <c r="B774" s="79" t="s">
        <v>159</v>
      </c>
      <c r="C774" s="27" t="s">
        <v>374</v>
      </c>
      <c r="D774" s="50" t="s">
        <v>372</v>
      </c>
      <c r="E774" s="50" t="s">
        <v>535</v>
      </c>
      <c r="F774" s="80">
        <v>11.85</v>
      </c>
      <c r="G774" s="80">
        <v>11.85</v>
      </c>
      <c r="H774" s="50" t="s">
        <v>278</v>
      </c>
      <c r="I774" s="50" t="s">
        <v>228</v>
      </c>
      <c r="J774" s="81"/>
      <c r="K774" s="83"/>
      <c r="L774" s="8">
        <v>1</v>
      </c>
    </row>
    <row r="775" spans="1:12" s="8" customFormat="1" ht="16.5" customHeight="1">
      <c r="A775" s="50" t="s">
        <v>370</v>
      </c>
      <c r="B775" s="79" t="s">
        <v>287</v>
      </c>
      <c r="C775" s="27" t="s">
        <v>377</v>
      </c>
      <c r="D775" s="50" t="s">
        <v>372</v>
      </c>
      <c r="E775" s="50" t="s">
        <v>535</v>
      </c>
      <c r="F775" s="80">
        <v>11.77</v>
      </c>
      <c r="G775" s="80">
        <v>11.77</v>
      </c>
      <c r="H775" s="50" t="s">
        <v>278</v>
      </c>
      <c r="I775" s="50" t="s">
        <v>228</v>
      </c>
      <c r="J775" s="81"/>
      <c r="K775" s="83"/>
      <c r="L775" s="33">
        <v>3</v>
      </c>
    </row>
    <row r="776" spans="1:12" s="8" customFormat="1" ht="16.5" customHeight="1">
      <c r="A776" s="50" t="s">
        <v>370</v>
      </c>
      <c r="B776" s="79" t="s">
        <v>391</v>
      </c>
      <c r="C776" s="27" t="s">
        <v>374</v>
      </c>
      <c r="D776" s="50" t="s">
        <v>372</v>
      </c>
      <c r="E776" s="50" t="s">
        <v>535</v>
      </c>
      <c r="F776" s="80">
        <v>0.58</v>
      </c>
      <c r="G776" s="80">
        <v>0.58</v>
      </c>
      <c r="H776" s="50" t="s">
        <v>278</v>
      </c>
      <c r="I776" s="50" t="s">
        <v>228</v>
      </c>
      <c r="J776" s="81"/>
      <c r="K776" s="83"/>
      <c r="L776" s="8">
        <v>1</v>
      </c>
    </row>
    <row r="777" spans="1:12" s="8" customFormat="1" ht="16.5" customHeight="1">
      <c r="A777" s="50" t="s">
        <v>370</v>
      </c>
      <c r="B777" s="79" t="s">
        <v>542</v>
      </c>
      <c r="C777" s="27" t="s">
        <v>374</v>
      </c>
      <c r="D777" s="50" t="s">
        <v>372</v>
      </c>
      <c r="E777" s="50" t="s">
        <v>535</v>
      </c>
      <c r="F777" s="80">
        <v>3.4</v>
      </c>
      <c r="G777" s="80">
        <v>3.4</v>
      </c>
      <c r="H777" s="50" t="s">
        <v>278</v>
      </c>
      <c r="I777" s="50" t="s">
        <v>228</v>
      </c>
      <c r="J777" s="81"/>
      <c r="K777" s="83"/>
      <c r="L777" s="8">
        <v>1</v>
      </c>
    </row>
    <row r="778" spans="1:12" s="8" customFormat="1" ht="16.5" customHeight="1">
      <c r="A778" s="50" t="s">
        <v>370</v>
      </c>
      <c r="B778" s="79" t="s">
        <v>543</v>
      </c>
      <c r="C778" s="27" t="s">
        <v>544</v>
      </c>
      <c r="D778" s="50" t="s">
        <v>372</v>
      </c>
      <c r="E778" s="50" t="s">
        <v>535</v>
      </c>
      <c r="F778" s="80">
        <v>1</v>
      </c>
      <c r="G778" s="80">
        <v>1</v>
      </c>
      <c r="H778" s="50" t="s">
        <v>278</v>
      </c>
      <c r="I778" s="50" t="s">
        <v>228</v>
      </c>
      <c r="J778" s="81"/>
      <c r="K778" s="83"/>
      <c r="L778" s="8">
        <v>19</v>
      </c>
    </row>
    <row r="779" spans="1:12" s="8" customFormat="1" ht="16.5" customHeight="1">
      <c r="A779" s="50" t="s">
        <v>370</v>
      </c>
      <c r="B779" s="79" t="s">
        <v>237</v>
      </c>
      <c r="C779" s="27" t="s">
        <v>374</v>
      </c>
      <c r="D779" s="50" t="s">
        <v>372</v>
      </c>
      <c r="E779" s="50" t="s">
        <v>535</v>
      </c>
      <c r="F779" s="80">
        <v>0.4</v>
      </c>
      <c r="G779" s="80">
        <v>0.4</v>
      </c>
      <c r="H779" s="50" t="s">
        <v>278</v>
      </c>
      <c r="I779" s="50" t="s">
        <v>228</v>
      </c>
      <c r="J779" s="81"/>
      <c r="K779" s="83"/>
      <c r="L779" s="8">
        <v>1</v>
      </c>
    </row>
    <row r="780" spans="1:12" s="8" customFormat="1" ht="16.5" customHeight="1">
      <c r="A780" s="50" t="s">
        <v>370</v>
      </c>
      <c r="B780" s="79" t="s">
        <v>390</v>
      </c>
      <c r="C780" s="27" t="s">
        <v>374</v>
      </c>
      <c r="D780" s="50" t="s">
        <v>372</v>
      </c>
      <c r="E780" s="50" t="s">
        <v>535</v>
      </c>
      <c r="F780" s="80">
        <v>1.54</v>
      </c>
      <c r="G780" s="80">
        <v>1.54</v>
      </c>
      <c r="H780" s="50" t="s">
        <v>278</v>
      </c>
      <c r="I780" s="50" t="s">
        <v>228</v>
      </c>
      <c r="J780" s="81"/>
      <c r="K780" s="83"/>
      <c r="L780" s="8">
        <v>1</v>
      </c>
    </row>
    <row r="781" spans="1:12" s="8" customFormat="1" ht="16.5" customHeight="1">
      <c r="A781" s="50" t="s">
        <v>370</v>
      </c>
      <c r="B781" s="79" t="s">
        <v>545</v>
      </c>
      <c r="C781" s="27" t="s">
        <v>374</v>
      </c>
      <c r="D781" s="50" t="s">
        <v>372</v>
      </c>
      <c r="E781" s="50" t="s">
        <v>535</v>
      </c>
      <c r="F781" s="80">
        <v>1</v>
      </c>
      <c r="G781" s="80">
        <v>1</v>
      </c>
      <c r="H781" s="50" t="s">
        <v>278</v>
      </c>
      <c r="I781" s="50" t="s">
        <v>228</v>
      </c>
      <c r="J781" s="81"/>
      <c r="K781" s="83"/>
      <c r="L781" s="8">
        <v>1</v>
      </c>
    </row>
    <row r="782" spans="1:12" s="8" customFormat="1" ht="16.5" customHeight="1">
      <c r="A782" s="50" t="s">
        <v>370</v>
      </c>
      <c r="B782" s="79" t="s">
        <v>546</v>
      </c>
      <c r="C782" s="27" t="s">
        <v>382</v>
      </c>
      <c r="D782" s="50" t="s">
        <v>372</v>
      </c>
      <c r="E782" s="50" t="s">
        <v>535</v>
      </c>
      <c r="F782" s="80">
        <v>2</v>
      </c>
      <c r="G782" s="80">
        <v>2</v>
      </c>
      <c r="H782" s="50" t="s">
        <v>278</v>
      </c>
      <c r="I782" s="50" t="s">
        <v>228</v>
      </c>
      <c r="J782" s="81"/>
      <c r="K782" s="83"/>
      <c r="L782" s="33">
        <v>2</v>
      </c>
    </row>
    <row r="783" spans="1:12" s="8" customFormat="1" ht="16.5" customHeight="1">
      <c r="A783" s="50" t="s">
        <v>370</v>
      </c>
      <c r="B783" s="79" t="s">
        <v>79</v>
      </c>
      <c r="C783" s="27" t="s">
        <v>382</v>
      </c>
      <c r="D783" s="50" t="s">
        <v>372</v>
      </c>
      <c r="E783" s="50" t="s">
        <v>535</v>
      </c>
      <c r="F783" s="80">
        <v>0.385</v>
      </c>
      <c r="G783" s="80">
        <v>0.385</v>
      </c>
      <c r="H783" s="50" t="s">
        <v>278</v>
      </c>
      <c r="I783" s="50" t="s">
        <v>228</v>
      </c>
      <c r="J783" s="81"/>
      <c r="K783" s="83"/>
      <c r="L783" s="33">
        <v>2</v>
      </c>
    </row>
    <row r="784" spans="1:12" s="8" customFormat="1" ht="16.5" customHeight="1">
      <c r="A784" s="50" t="s">
        <v>370</v>
      </c>
      <c r="B784" s="79" t="s">
        <v>393</v>
      </c>
      <c r="C784" s="27" t="s">
        <v>392</v>
      </c>
      <c r="D784" s="50" t="s">
        <v>372</v>
      </c>
      <c r="E784" s="50" t="s">
        <v>535</v>
      </c>
      <c r="F784" s="80">
        <v>1.7</v>
      </c>
      <c r="G784" s="80">
        <v>1.7</v>
      </c>
      <c r="H784" s="50" t="s">
        <v>278</v>
      </c>
      <c r="I784" s="50" t="s">
        <v>228</v>
      </c>
      <c r="J784" s="81"/>
      <c r="K784" s="83"/>
      <c r="L784" s="33">
        <v>4</v>
      </c>
    </row>
    <row r="785" spans="1:12" s="8" customFormat="1" ht="16.5" customHeight="1">
      <c r="A785" s="50" t="s">
        <v>370</v>
      </c>
      <c r="B785" s="79" t="s">
        <v>394</v>
      </c>
      <c r="C785" s="27" t="s">
        <v>374</v>
      </c>
      <c r="D785" s="50" t="s">
        <v>372</v>
      </c>
      <c r="E785" s="50" t="s">
        <v>535</v>
      </c>
      <c r="F785" s="80">
        <v>0.39</v>
      </c>
      <c r="G785" s="80">
        <v>0.39</v>
      </c>
      <c r="H785" s="50" t="s">
        <v>278</v>
      </c>
      <c r="I785" s="50" t="s">
        <v>228</v>
      </c>
      <c r="J785" s="81"/>
      <c r="K785" s="83"/>
      <c r="L785" s="8">
        <v>1</v>
      </c>
    </row>
    <row r="786" spans="1:12" s="8" customFormat="1" ht="16.5" customHeight="1">
      <c r="A786" s="50" t="s">
        <v>370</v>
      </c>
      <c r="B786" s="79" t="s">
        <v>238</v>
      </c>
      <c r="C786" s="27" t="s">
        <v>374</v>
      </c>
      <c r="D786" s="50" t="s">
        <v>372</v>
      </c>
      <c r="E786" s="50" t="s">
        <v>535</v>
      </c>
      <c r="F786" s="80">
        <v>0.65</v>
      </c>
      <c r="G786" s="80">
        <v>0.65</v>
      </c>
      <c r="H786" s="50" t="s">
        <v>278</v>
      </c>
      <c r="I786" s="50" t="s">
        <v>228</v>
      </c>
      <c r="J786" s="81"/>
      <c r="K786" s="83"/>
      <c r="L786" s="8">
        <v>1</v>
      </c>
    </row>
    <row r="787" spans="1:12" s="8" customFormat="1" ht="16.5" customHeight="1">
      <c r="A787" s="50" t="s">
        <v>370</v>
      </c>
      <c r="B787" s="79" t="s">
        <v>547</v>
      </c>
      <c r="C787" s="27" t="s">
        <v>377</v>
      </c>
      <c r="D787" s="50" t="s">
        <v>372</v>
      </c>
      <c r="E787" s="50" t="s">
        <v>535</v>
      </c>
      <c r="F787" s="80">
        <v>1</v>
      </c>
      <c r="G787" s="80">
        <v>1</v>
      </c>
      <c r="H787" s="50" t="s">
        <v>278</v>
      </c>
      <c r="I787" s="50" t="s">
        <v>228</v>
      </c>
      <c r="J787" s="81">
        <v>1</v>
      </c>
      <c r="K787" s="83"/>
      <c r="L787" s="33">
        <v>3</v>
      </c>
    </row>
    <row r="788" spans="1:12" s="8" customFormat="1" ht="16.5" customHeight="1">
      <c r="A788" s="50" t="s">
        <v>370</v>
      </c>
      <c r="B788" s="79" t="s">
        <v>91</v>
      </c>
      <c r="C788" s="27" t="s">
        <v>382</v>
      </c>
      <c r="D788" s="50" t="s">
        <v>372</v>
      </c>
      <c r="E788" s="50" t="s">
        <v>535</v>
      </c>
      <c r="F788" s="80">
        <v>0.7</v>
      </c>
      <c r="G788" s="80">
        <v>0.7</v>
      </c>
      <c r="H788" s="50" t="s">
        <v>278</v>
      </c>
      <c r="I788" s="50" t="s">
        <v>228</v>
      </c>
      <c r="J788" s="81"/>
      <c r="K788" s="83"/>
      <c r="L788" s="33">
        <v>2</v>
      </c>
    </row>
    <row r="789" spans="1:12" s="8" customFormat="1" ht="16.5" customHeight="1">
      <c r="A789" s="50" t="s">
        <v>370</v>
      </c>
      <c r="B789" s="79" t="s">
        <v>112</v>
      </c>
      <c r="C789" s="27" t="s">
        <v>521</v>
      </c>
      <c r="D789" s="50" t="s">
        <v>372</v>
      </c>
      <c r="E789" s="50" t="s">
        <v>535</v>
      </c>
      <c r="F789" s="80">
        <v>1.3718</v>
      </c>
      <c r="G789" s="80">
        <v>1.3718</v>
      </c>
      <c r="H789" s="50" t="s">
        <v>278</v>
      </c>
      <c r="I789" s="50" t="s">
        <v>228</v>
      </c>
      <c r="J789" s="81"/>
      <c r="K789" s="83"/>
      <c r="L789" s="8">
        <v>17</v>
      </c>
    </row>
    <row r="790" spans="1:12" s="8" customFormat="1" ht="16.5" customHeight="1">
      <c r="A790" s="50" t="s">
        <v>370</v>
      </c>
      <c r="B790" s="79" t="s">
        <v>399</v>
      </c>
      <c r="C790" s="27" t="s">
        <v>382</v>
      </c>
      <c r="D790" s="50" t="s">
        <v>372</v>
      </c>
      <c r="E790" s="50" t="s">
        <v>535</v>
      </c>
      <c r="F790" s="80">
        <v>0.36</v>
      </c>
      <c r="G790" s="80">
        <v>0.36</v>
      </c>
      <c r="H790" s="50" t="s">
        <v>278</v>
      </c>
      <c r="I790" s="50" t="s">
        <v>228</v>
      </c>
      <c r="J790" s="81"/>
      <c r="K790" s="83"/>
      <c r="L790" s="33">
        <v>2</v>
      </c>
    </row>
    <row r="791" spans="1:12" s="8" customFormat="1" ht="16.5" customHeight="1">
      <c r="A791" s="50" t="s">
        <v>370</v>
      </c>
      <c r="B791" s="79" t="s">
        <v>548</v>
      </c>
      <c r="C791" s="27" t="s">
        <v>374</v>
      </c>
      <c r="D791" s="50" t="s">
        <v>372</v>
      </c>
      <c r="E791" s="50" t="s">
        <v>535</v>
      </c>
      <c r="F791" s="80">
        <v>5.2348</v>
      </c>
      <c r="G791" s="80">
        <v>5.2348</v>
      </c>
      <c r="H791" s="50" t="s">
        <v>278</v>
      </c>
      <c r="I791" s="50" t="s">
        <v>228</v>
      </c>
      <c r="J791" s="81"/>
      <c r="K791" s="83"/>
      <c r="L791" s="8">
        <v>1</v>
      </c>
    </row>
    <row r="792" spans="1:12" s="8" customFormat="1" ht="16.5" customHeight="1">
      <c r="A792" s="50" t="s">
        <v>370</v>
      </c>
      <c r="B792" s="79" t="s">
        <v>549</v>
      </c>
      <c r="C792" s="27" t="s">
        <v>374</v>
      </c>
      <c r="D792" s="50" t="s">
        <v>372</v>
      </c>
      <c r="E792" s="50" t="s">
        <v>535</v>
      </c>
      <c r="F792" s="80">
        <v>1.5</v>
      </c>
      <c r="G792" s="80">
        <v>1.5</v>
      </c>
      <c r="H792" s="50" t="s">
        <v>278</v>
      </c>
      <c r="I792" s="50" t="s">
        <v>228</v>
      </c>
      <c r="J792" s="81">
        <v>1</v>
      </c>
      <c r="K792" s="83"/>
      <c r="L792" s="8">
        <v>1</v>
      </c>
    </row>
    <row r="793" spans="1:12" s="8" customFormat="1" ht="16.5" customHeight="1">
      <c r="A793" s="50" t="s">
        <v>370</v>
      </c>
      <c r="B793" s="79" t="s">
        <v>55</v>
      </c>
      <c r="C793" s="27" t="s">
        <v>374</v>
      </c>
      <c r="D793" s="50" t="s">
        <v>372</v>
      </c>
      <c r="E793" s="50" t="s">
        <v>535</v>
      </c>
      <c r="F793" s="80">
        <v>0.6</v>
      </c>
      <c r="G793" s="80">
        <v>0.6</v>
      </c>
      <c r="H793" s="50" t="s">
        <v>278</v>
      </c>
      <c r="I793" s="50" t="s">
        <v>228</v>
      </c>
      <c r="J793" s="81"/>
      <c r="K793" s="83"/>
      <c r="L793" s="8">
        <v>1</v>
      </c>
    </row>
    <row r="794" spans="1:12" s="8" customFormat="1" ht="16.5" customHeight="1">
      <c r="A794" s="50" t="s">
        <v>370</v>
      </c>
      <c r="B794" s="79" t="s">
        <v>168</v>
      </c>
      <c r="C794" s="27" t="s">
        <v>433</v>
      </c>
      <c r="D794" s="50" t="s">
        <v>372</v>
      </c>
      <c r="E794" s="50" t="s">
        <v>535</v>
      </c>
      <c r="F794" s="80">
        <v>3.9912</v>
      </c>
      <c r="G794" s="80">
        <v>3.9912</v>
      </c>
      <c r="H794" s="50" t="s">
        <v>278</v>
      </c>
      <c r="I794" s="50" t="s">
        <v>228</v>
      </c>
      <c r="J794" s="81"/>
      <c r="K794" s="83"/>
      <c r="L794" s="33">
        <v>13</v>
      </c>
    </row>
    <row r="795" spans="1:12" s="8" customFormat="1" ht="16.5" customHeight="1">
      <c r="A795" s="50" t="s">
        <v>370</v>
      </c>
      <c r="B795" s="79" t="s">
        <v>22</v>
      </c>
      <c r="C795" s="27" t="s">
        <v>371</v>
      </c>
      <c r="D795" s="50" t="s">
        <v>372</v>
      </c>
      <c r="E795" s="50" t="s">
        <v>535</v>
      </c>
      <c r="F795" s="80">
        <v>23.7888</v>
      </c>
      <c r="G795" s="80">
        <v>23.7888</v>
      </c>
      <c r="H795" s="50" t="s">
        <v>278</v>
      </c>
      <c r="I795" s="50" t="s">
        <v>228</v>
      </c>
      <c r="J795" s="81"/>
      <c r="K795" s="83"/>
      <c r="L795" s="33">
        <v>5</v>
      </c>
    </row>
    <row r="796" spans="1:12" s="8" customFormat="1" ht="16.5" customHeight="1">
      <c r="A796" s="50" t="s">
        <v>370</v>
      </c>
      <c r="B796" s="79" t="s">
        <v>400</v>
      </c>
      <c r="C796" s="27" t="s">
        <v>377</v>
      </c>
      <c r="D796" s="50" t="s">
        <v>372</v>
      </c>
      <c r="E796" s="50" t="s">
        <v>535</v>
      </c>
      <c r="F796" s="80">
        <v>6.199</v>
      </c>
      <c r="G796" s="80">
        <v>6.199</v>
      </c>
      <c r="H796" s="50" t="s">
        <v>278</v>
      </c>
      <c r="I796" s="50" t="s">
        <v>228</v>
      </c>
      <c r="J796" s="81">
        <v>1</v>
      </c>
      <c r="K796" s="83"/>
      <c r="L796" s="33">
        <v>3</v>
      </c>
    </row>
    <row r="797" spans="1:12" s="8" customFormat="1" ht="16.5" customHeight="1">
      <c r="A797" s="50" t="s">
        <v>370</v>
      </c>
      <c r="B797" s="79" t="s">
        <v>550</v>
      </c>
      <c r="C797" s="27" t="s">
        <v>380</v>
      </c>
      <c r="D797" s="50" t="s">
        <v>372</v>
      </c>
      <c r="E797" s="50" t="s">
        <v>535</v>
      </c>
      <c r="F797" s="80">
        <v>1.4</v>
      </c>
      <c r="G797" s="80">
        <v>1.4</v>
      </c>
      <c r="H797" s="50" t="s">
        <v>278</v>
      </c>
      <c r="I797" s="50" t="s">
        <v>228</v>
      </c>
      <c r="J797" s="81"/>
      <c r="K797" s="83"/>
      <c r="L797" s="33">
        <v>6</v>
      </c>
    </row>
    <row r="798" spans="1:12" s="8" customFormat="1" ht="16.5" customHeight="1">
      <c r="A798" s="50" t="s">
        <v>370</v>
      </c>
      <c r="B798" s="79" t="s">
        <v>113</v>
      </c>
      <c r="C798" s="27" t="s">
        <v>374</v>
      </c>
      <c r="D798" s="50" t="s">
        <v>372</v>
      </c>
      <c r="E798" s="50" t="s">
        <v>535</v>
      </c>
      <c r="F798" s="80">
        <v>1.2417</v>
      </c>
      <c r="G798" s="80">
        <v>1.2417</v>
      </c>
      <c r="H798" s="50" t="s">
        <v>278</v>
      </c>
      <c r="I798" s="50" t="s">
        <v>228</v>
      </c>
      <c r="J798" s="81"/>
      <c r="K798" s="83"/>
      <c r="L798" s="8">
        <v>1</v>
      </c>
    </row>
    <row r="799" spans="1:12" s="8" customFormat="1" ht="16.5" customHeight="1">
      <c r="A799" s="50" t="s">
        <v>370</v>
      </c>
      <c r="B799" s="79" t="s">
        <v>551</v>
      </c>
      <c r="C799" s="27" t="s">
        <v>374</v>
      </c>
      <c r="D799" s="50" t="s">
        <v>372</v>
      </c>
      <c r="E799" s="50" t="s">
        <v>535</v>
      </c>
      <c r="F799" s="80">
        <v>0.83</v>
      </c>
      <c r="G799" s="80">
        <v>0.83</v>
      </c>
      <c r="H799" s="50" t="s">
        <v>278</v>
      </c>
      <c r="I799" s="50" t="s">
        <v>228</v>
      </c>
      <c r="J799" s="81"/>
      <c r="K799" s="83"/>
      <c r="L799" s="8">
        <v>1</v>
      </c>
    </row>
    <row r="800" spans="1:12" s="8" customFormat="1" ht="16.5" customHeight="1">
      <c r="A800" s="50" t="s">
        <v>370</v>
      </c>
      <c r="B800" s="79" t="s">
        <v>406</v>
      </c>
      <c r="C800" s="27" t="s">
        <v>374</v>
      </c>
      <c r="D800" s="50" t="s">
        <v>372</v>
      </c>
      <c r="E800" s="50" t="s">
        <v>535</v>
      </c>
      <c r="F800" s="80">
        <v>0.42</v>
      </c>
      <c r="G800" s="80">
        <v>0.42</v>
      </c>
      <c r="H800" s="50" t="s">
        <v>278</v>
      </c>
      <c r="I800" s="50" t="s">
        <v>228</v>
      </c>
      <c r="J800" s="81"/>
      <c r="K800" s="83"/>
      <c r="L800" s="8">
        <v>1</v>
      </c>
    </row>
    <row r="801" spans="1:12" s="8" customFormat="1" ht="16.5" customHeight="1">
      <c r="A801" s="50" t="s">
        <v>370</v>
      </c>
      <c r="B801" s="79" t="s">
        <v>410</v>
      </c>
      <c r="C801" s="27" t="s">
        <v>380</v>
      </c>
      <c r="D801" s="50" t="s">
        <v>372</v>
      </c>
      <c r="E801" s="50" t="s">
        <v>535</v>
      </c>
      <c r="F801" s="80">
        <v>0.94</v>
      </c>
      <c r="G801" s="80">
        <v>0.94</v>
      </c>
      <c r="H801" s="50" t="s">
        <v>278</v>
      </c>
      <c r="I801" s="50" t="s">
        <v>228</v>
      </c>
      <c r="J801" s="81">
        <v>1</v>
      </c>
      <c r="K801" s="83"/>
      <c r="L801" s="33">
        <v>6</v>
      </c>
    </row>
    <row r="802" spans="1:12" s="8" customFormat="1" ht="16.5" customHeight="1">
      <c r="A802" s="50" t="s">
        <v>370</v>
      </c>
      <c r="B802" s="79" t="s">
        <v>407</v>
      </c>
      <c r="C802" s="27" t="s">
        <v>392</v>
      </c>
      <c r="D802" s="50" t="s">
        <v>372</v>
      </c>
      <c r="E802" s="50" t="s">
        <v>535</v>
      </c>
      <c r="F802" s="80">
        <v>1.05</v>
      </c>
      <c r="G802" s="80">
        <v>1.05</v>
      </c>
      <c r="H802" s="50" t="s">
        <v>278</v>
      </c>
      <c r="I802" s="50" t="s">
        <v>228</v>
      </c>
      <c r="J802" s="81"/>
      <c r="K802" s="83"/>
      <c r="L802" s="33">
        <v>4</v>
      </c>
    </row>
    <row r="803" spans="1:12" s="8" customFormat="1" ht="16.5" customHeight="1">
      <c r="A803" s="50" t="s">
        <v>370</v>
      </c>
      <c r="B803" s="79" t="s">
        <v>210</v>
      </c>
      <c r="C803" s="27" t="s">
        <v>382</v>
      </c>
      <c r="D803" s="50" t="s">
        <v>372</v>
      </c>
      <c r="E803" s="50" t="s">
        <v>535</v>
      </c>
      <c r="F803" s="80">
        <v>2.02</v>
      </c>
      <c r="G803" s="80">
        <v>2.02</v>
      </c>
      <c r="H803" s="50" t="s">
        <v>278</v>
      </c>
      <c r="I803" s="50" t="s">
        <v>228</v>
      </c>
      <c r="J803" s="81"/>
      <c r="K803" s="83"/>
      <c r="L803" s="33">
        <v>2</v>
      </c>
    </row>
    <row r="804" spans="1:12" s="8" customFormat="1" ht="16.5" customHeight="1">
      <c r="A804" s="50" t="s">
        <v>370</v>
      </c>
      <c r="B804" s="79" t="s">
        <v>408</v>
      </c>
      <c r="C804" s="27" t="s">
        <v>374</v>
      </c>
      <c r="D804" s="50" t="s">
        <v>372</v>
      </c>
      <c r="E804" s="50" t="s">
        <v>535</v>
      </c>
      <c r="F804" s="80">
        <v>0.33</v>
      </c>
      <c r="G804" s="80">
        <v>0.33</v>
      </c>
      <c r="H804" s="50" t="s">
        <v>278</v>
      </c>
      <c r="I804" s="50" t="s">
        <v>228</v>
      </c>
      <c r="J804" s="81"/>
      <c r="K804" s="83"/>
      <c r="L804" s="8">
        <v>1</v>
      </c>
    </row>
    <row r="805" spans="1:12" s="8" customFormat="1" ht="16.5" customHeight="1">
      <c r="A805" s="50" t="s">
        <v>370</v>
      </c>
      <c r="B805" s="79" t="s">
        <v>409</v>
      </c>
      <c r="C805" s="27" t="s">
        <v>374</v>
      </c>
      <c r="D805" s="50" t="s">
        <v>372</v>
      </c>
      <c r="E805" s="50" t="s">
        <v>535</v>
      </c>
      <c r="F805" s="80">
        <v>0.33</v>
      </c>
      <c r="G805" s="80">
        <v>0.33</v>
      </c>
      <c r="H805" s="50" t="s">
        <v>278</v>
      </c>
      <c r="I805" s="50" t="s">
        <v>228</v>
      </c>
      <c r="J805" s="81">
        <v>1</v>
      </c>
      <c r="K805" s="83"/>
      <c r="L805" s="8">
        <v>1</v>
      </c>
    </row>
    <row r="806" spans="1:12" s="8" customFormat="1" ht="16.5" customHeight="1">
      <c r="A806" s="50" t="s">
        <v>370</v>
      </c>
      <c r="B806" s="79" t="s">
        <v>294</v>
      </c>
      <c r="C806" s="27" t="s">
        <v>374</v>
      </c>
      <c r="D806" s="50" t="s">
        <v>372</v>
      </c>
      <c r="E806" s="50" t="s">
        <v>535</v>
      </c>
      <c r="F806" s="80">
        <v>0.58</v>
      </c>
      <c r="G806" s="80">
        <v>0.58</v>
      </c>
      <c r="H806" s="50" t="s">
        <v>278</v>
      </c>
      <c r="I806" s="50" t="s">
        <v>228</v>
      </c>
      <c r="J806" s="81"/>
      <c r="K806" s="83"/>
      <c r="L806" s="8">
        <v>1</v>
      </c>
    </row>
    <row r="807" spans="1:12" s="8" customFormat="1" ht="16.5" customHeight="1">
      <c r="A807" s="50" t="s">
        <v>370</v>
      </c>
      <c r="B807" s="79" t="s">
        <v>117</v>
      </c>
      <c r="C807" s="27" t="s">
        <v>374</v>
      </c>
      <c r="D807" s="50" t="s">
        <v>372</v>
      </c>
      <c r="E807" s="50" t="s">
        <v>535</v>
      </c>
      <c r="F807" s="80">
        <v>0.66</v>
      </c>
      <c r="G807" s="80">
        <v>0.66</v>
      </c>
      <c r="H807" s="50" t="s">
        <v>278</v>
      </c>
      <c r="I807" s="50" t="s">
        <v>228</v>
      </c>
      <c r="J807" s="81"/>
      <c r="K807" s="83"/>
      <c r="L807" s="8">
        <v>1</v>
      </c>
    </row>
    <row r="808" spans="1:12" s="8" customFormat="1" ht="16.5" customHeight="1">
      <c r="A808" s="50" t="s">
        <v>370</v>
      </c>
      <c r="B808" s="79" t="s">
        <v>241</v>
      </c>
      <c r="C808" s="27" t="s">
        <v>374</v>
      </c>
      <c r="D808" s="50" t="s">
        <v>372</v>
      </c>
      <c r="E808" s="50" t="s">
        <v>535</v>
      </c>
      <c r="F808" s="80">
        <v>0.57</v>
      </c>
      <c r="G808" s="80">
        <v>0.57</v>
      </c>
      <c r="H808" s="50" t="s">
        <v>278</v>
      </c>
      <c r="I808" s="50" t="s">
        <v>228</v>
      </c>
      <c r="J808" s="81"/>
      <c r="K808" s="83"/>
      <c r="L808" s="8">
        <v>1</v>
      </c>
    </row>
    <row r="809" spans="1:12" s="8" customFormat="1" ht="16.5" customHeight="1">
      <c r="A809" s="50" t="s">
        <v>370</v>
      </c>
      <c r="B809" s="79" t="s">
        <v>242</v>
      </c>
      <c r="C809" s="27" t="s">
        <v>374</v>
      </c>
      <c r="D809" s="50" t="s">
        <v>372</v>
      </c>
      <c r="E809" s="50" t="s">
        <v>535</v>
      </c>
      <c r="F809" s="80">
        <v>1.45</v>
      </c>
      <c r="G809" s="80">
        <v>1.45</v>
      </c>
      <c r="H809" s="50" t="s">
        <v>278</v>
      </c>
      <c r="I809" s="50" t="s">
        <v>228</v>
      </c>
      <c r="J809" s="81"/>
      <c r="K809" s="83"/>
      <c r="L809" s="8">
        <v>1</v>
      </c>
    </row>
    <row r="810" spans="1:12" s="8" customFormat="1" ht="16.5" customHeight="1">
      <c r="A810" s="50" t="s">
        <v>370</v>
      </c>
      <c r="B810" s="79" t="s">
        <v>552</v>
      </c>
      <c r="C810" s="27" t="s">
        <v>374</v>
      </c>
      <c r="D810" s="50" t="s">
        <v>372</v>
      </c>
      <c r="E810" s="50" t="s">
        <v>535</v>
      </c>
      <c r="F810" s="80">
        <v>0.963</v>
      </c>
      <c r="G810" s="80">
        <v>0.963</v>
      </c>
      <c r="H810" s="50" t="s">
        <v>278</v>
      </c>
      <c r="I810" s="50" t="s">
        <v>228</v>
      </c>
      <c r="J810" s="81"/>
      <c r="K810" s="83"/>
      <c r="L810" s="8">
        <v>1</v>
      </c>
    </row>
    <row r="811" spans="1:12" s="8" customFormat="1" ht="16.5" customHeight="1">
      <c r="A811" s="50" t="s">
        <v>370</v>
      </c>
      <c r="B811" s="79" t="s">
        <v>120</v>
      </c>
      <c r="C811" s="27" t="s">
        <v>374</v>
      </c>
      <c r="D811" s="50" t="s">
        <v>372</v>
      </c>
      <c r="E811" s="50" t="s">
        <v>535</v>
      </c>
      <c r="F811" s="80">
        <v>7.7415</v>
      </c>
      <c r="G811" s="80">
        <v>7.7415</v>
      </c>
      <c r="H811" s="50" t="s">
        <v>278</v>
      </c>
      <c r="I811" s="50" t="s">
        <v>228</v>
      </c>
      <c r="J811" s="81"/>
      <c r="K811" s="83"/>
      <c r="L811" s="8">
        <v>1</v>
      </c>
    </row>
    <row r="812" spans="1:12" s="8" customFormat="1" ht="16.5" customHeight="1">
      <c r="A812" s="50" t="s">
        <v>370</v>
      </c>
      <c r="B812" s="79" t="s">
        <v>553</v>
      </c>
      <c r="C812" s="27" t="s">
        <v>392</v>
      </c>
      <c r="D812" s="50" t="s">
        <v>372</v>
      </c>
      <c r="E812" s="50" t="s">
        <v>535</v>
      </c>
      <c r="F812" s="80">
        <v>9.56</v>
      </c>
      <c r="G812" s="80">
        <v>9.56</v>
      </c>
      <c r="H812" s="50" t="s">
        <v>278</v>
      </c>
      <c r="I812" s="50" t="s">
        <v>228</v>
      </c>
      <c r="J812" s="81"/>
      <c r="K812" s="83"/>
      <c r="L812" s="33">
        <v>4</v>
      </c>
    </row>
    <row r="813" spans="1:12" s="8" customFormat="1" ht="16.5" customHeight="1">
      <c r="A813" s="50" t="s">
        <v>370</v>
      </c>
      <c r="B813" s="79" t="s">
        <v>121</v>
      </c>
      <c r="C813" s="27" t="s">
        <v>382</v>
      </c>
      <c r="D813" s="50" t="s">
        <v>372</v>
      </c>
      <c r="E813" s="50" t="s">
        <v>535</v>
      </c>
      <c r="F813" s="80">
        <v>8.16</v>
      </c>
      <c r="G813" s="80">
        <v>8.16</v>
      </c>
      <c r="H813" s="50" t="s">
        <v>278</v>
      </c>
      <c r="I813" s="50" t="s">
        <v>228</v>
      </c>
      <c r="J813" s="81">
        <v>1</v>
      </c>
      <c r="K813" s="83"/>
      <c r="L813" s="33">
        <v>2</v>
      </c>
    </row>
    <row r="814" spans="1:12" s="8" customFormat="1" ht="16.5" customHeight="1">
      <c r="A814" s="50" t="s">
        <v>370</v>
      </c>
      <c r="B814" s="79" t="s">
        <v>554</v>
      </c>
      <c r="C814" s="27" t="s">
        <v>374</v>
      </c>
      <c r="D814" s="50" t="s">
        <v>372</v>
      </c>
      <c r="E814" s="50" t="s">
        <v>535</v>
      </c>
      <c r="F814" s="80">
        <v>2.02</v>
      </c>
      <c r="G814" s="80">
        <v>2.02</v>
      </c>
      <c r="H814" s="50" t="s">
        <v>278</v>
      </c>
      <c r="I814" s="50" t="s">
        <v>228</v>
      </c>
      <c r="J814" s="81"/>
      <c r="K814" s="83"/>
      <c r="L814" s="8">
        <v>1</v>
      </c>
    </row>
    <row r="815" spans="1:12" s="8" customFormat="1" ht="16.5" customHeight="1">
      <c r="A815" s="50" t="s">
        <v>370</v>
      </c>
      <c r="B815" s="79" t="s">
        <v>95</v>
      </c>
      <c r="C815" s="27" t="s">
        <v>382</v>
      </c>
      <c r="D815" s="50" t="s">
        <v>372</v>
      </c>
      <c r="E815" s="50" t="s">
        <v>535</v>
      </c>
      <c r="F815" s="80">
        <v>2.7</v>
      </c>
      <c r="G815" s="80">
        <v>2.7</v>
      </c>
      <c r="H815" s="50" t="s">
        <v>278</v>
      </c>
      <c r="I815" s="50" t="s">
        <v>228</v>
      </c>
      <c r="J815" s="81">
        <v>1</v>
      </c>
      <c r="K815" s="83"/>
      <c r="L815" s="33">
        <v>2</v>
      </c>
    </row>
    <row r="816" spans="1:12" s="8" customFormat="1" ht="16.5" customHeight="1">
      <c r="A816" s="50" t="s">
        <v>370</v>
      </c>
      <c r="B816" s="79" t="s">
        <v>124</v>
      </c>
      <c r="C816" s="27" t="s">
        <v>374</v>
      </c>
      <c r="D816" s="50" t="s">
        <v>372</v>
      </c>
      <c r="E816" s="50" t="s">
        <v>535</v>
      </c>
      <c r="F816" s="80">
        <v>1.96</v>
      </c>
      <c r="G816" s="80">
        <v>1.96</v>
      </c>
      <c r="H816" s="50" t="s">
        <v>278</v>
      </c>
      <c r="I816" s="50" t="s">
        <v>228</v>
      </c>
      <c r="J816" s="81">
        <v>1</v>
      </c>
      <c r="K816" s="83"/>
      <c r="L816" s="8">
        <v>1</v>
      </c>
    </row>
    <row r="817" spans="1:12" s="8" customFormat="1" ht="16.5" customHeight="1">
      <c r="A817" s="50" t="s">
        <v>370</v>
      </c>
      <c r="B817" s="79" t="s">
        <v>123</v>
      </c>
      <c r="C817" s="27" t="s">
        <v>374</v>
      </c>
      <c r="D817" s="50" t="s">
        <v>372</v>
      </c>
      <c r="E817" s="50" t="s">
        <v>535</v>
      </c>
      <c r="F817" s="80">
        <v>2.7305</v>
      </c>
      <c r="G817" s="80">
        <v>2.7305</v>
      </c>
      <c r="H817" s="50" t="s">
        <v>278</v>
      </c>
      <c r="I817" s="50" t="s">
        <v>228</v>
      </c>
      <c r="J817" s="81">
        <v>1</v>
      </c>
      <c r="K817" s="83"/>
      <c r="L817" s="8">
        <v>1</v>
      </c>
    </row>
    <row r="818" spans="1:12" s="8" customFormat="1" ht="16.5" customHeight="1">
      <c r="A818" s="50" t="s">
        <v>370</v>
      </c>
      <c r="B818" s="79" t="s">
        <v>26</v>
      </c>
      <c r="C818" s="27" t="s">
        <v>382</v>
      </c>
      <c r="D818" s="50" t="s">
        <v>372</v>
      </c>
      <c r="E818" s="50" t="s">
        <v>535</v>
      </c>
      <c r="F818" s="80">
        <v>2.5373</v>
      </c>
      <c r="G818" s="80">
        <v>2.5373</v>
      </c>
      <c r="H818" s="50" t="s">
        <v>278</v>
      </c>
      <c r="I818" s="50" t="s">
        <v>228</v>
      </c>
      <c r="J818" s="81"/>
      <c r="K818" s="83"/>
      <c r="L818" s="33">
        <v>2</v>
      </c>
    </row>
    <row r="819" spans="1:12" s="8" customFormat="1" ht="16.5" customHeight="1">
      <c r="A819" s="50" t="s">
        <v>370</v>
      </c>
      <c r="B819" s="79" t="s">
        <v>122</v>
      </c>
      <c r="C819" s="27" t="s">
        <v>395</v>
      </c>
      <c r="D819" s="50" t="s">
        <v>372</v>
      </c>
      <c r="E819" s="50" t="s">
        <v>535</v>
      </c>
      <c r="F819" s="80">
        <v>3</v>
      </c>
      <c r="G819" s="80">
        <v>3</v>
      </c>
      <c r="H819" s="50" t="s">
        <v>278</v>
      </c>
      <c r="I819" s="50" t="s">
        <v>228</v>
      </c>
      <c r="J819" s="81"/>
      <c r="K819" s="83"/>
      <c r="L819" s="8">
        <v>7</v>
      </c>
    </row>
    <row r="820" spans="1:12" s="8" customFormat="1" ht="16.5" customHeight="1">
      <c r="A820" s="50" t="s">
        <v>370</v>
      </c>
      <c r="B820" s="79" t="s">
        <v>126</v>
      </c>
      <c r="C820" s="27" t="s">
        <v>374</v>
      </c>
      <c r="D820" s="50" t="s">
        <v>372</v>
      </c>
      <c r="E820" s="50" t="s">
        <v>535</v>
      </c>
      <c r="F820" s="80">
        <v>0.36</v>
      </c>
      <c r="G820" s="80">
        <v>0.36</v>
      </c>
      <c r="H820" s="50" t="s">
        <v>278</v>
      </c>
      <c r="I820" s="50" t="s">
        <v>228</v>
      </c>
      <c r="J820" s="81">
        <v>1</v>
      </c>
      <c r="K820" s="83"/>
      <c r="L820" s="8">
        <v>1</v>
      </c>
    </row>
    <row r="821" spans="1:12" s="8" customFormat="1" ht="16.5" customHeight="1">
      <c r="A821" s="50" t="s">
        <v>370</v>
      </c>
      <c r="B821" s="79" t="s">
        <v>555</v>
      </c>
      <c r="C821" s="27" t="s">
        <v>382</v>
      </c>
      <c r="D821" s="50" t="s">
        <v>372</v>
      </c>
      <c r="E821" s="50" t="s">
        <v>535</v>
      </c>
      <c r="F821" s="80">
        <v>1.52</v>
      </c>
      <c r="G821" s="80">
        <v>1.52</v>
      </c>
      <c r="H821" s="50" t="s">
        <v>278</v>
      </c>
      <c r="I821" s="50" t="s">
        <v>228</v>
      </c>
      <c r="J821" s="81"/>
      <c r="K821" s="83"/>
      <c r="L821" s="33">
        <v>2</v>
      </c>
    </row>
    <row r="822" spans="1:12" s="8" customFormat="1" ht="16.5" customHeight="1">
      <c r="A822" s="50" t="s">
        <v>370</v>
      </c>
      <c r="B822" s="79" t="s">
        <v>28</v>
      </c>
      <c r="C822" s="27" t="s">
        <v>374</v>
      </c>
      <c r="D822" s="50" t="s">
        <v>372</v>
      </c>
      <c r="E822" s="50" t="s">
        <v>535</v>
      </c>
      <c r="F822" s="80">
        <v>4.2123</v>
      </c>
      <c r="G822" s="80">
        <v>4.2123</v>
      </c>
      <c r="H822" s="50" t="s">
        <v>278</v>
      </c>
      <c r="I822" s="50" t="s">
        <v>228</v>
      </c>
      <c r="J822" s="81">
        <v>1</v>
      </c>
      <c r="K822" s="83"/>
      <c r="L822" s="8">
        <v>1</v>
      </c>
    </row>
    <row r="823" spans="1:12" s="8" customFormat="1" ht="16.5" customHeight="1">
      <c r="A823" s="50" t="s">
        <v>370</v>
      </c>
      <c r="B823" s="79" t="s">
        <v>419</v>
      </c>
      <c r="C823" s="27" t="s">
        <v>374</v>
      </c>
      <c r="D823" s="50" t="s">
        <v>372</v>
      </c>
      <c r="E823" s="50" t="s">
        <v>535</v>
      </c>
      <c r="F823" s="80">
        <v>0.92</v>
      </c>
      <c r="G823" s="80">
        <v>0.92</v>
      </c>
      <c r="H823" s="50" t="s">
        <v>278</v>
      </c>
      <c r="I823" s="50" t="s">
        <v>228</v>
      </c>
      <c r="J823" s="81"/>
      <c r="K823" s="83"/>
      <c r="L823" s="8">
        <v>1</v>
      </c>
    </row>
    <row r="824" spans="1:12" s="8" customFormat="1" ht="16.5" customHeight="1">
      <c r="A824" s="50" t="s">
        <v>370</v>
      </c>
      <c r="B824" s="79" t="s">
        <v>127</v>
      </c>
      <c r="C824" s="27" t="s">
        <v>374</v>
      </c>
      <c r="D824" s="50" t="s">
        <v>372</v>
      </c>
      <c r="E824" s="50" t="s">
        <v>535</v>
      </c>
      <c r="F824" s="80">
        <v>3.6712</v>
      </c>
      <c r="G824" s="80">
        <v>3.6712</v>
      </c>
      <c r="H824" s="50" t="s">
        <v>278</v>
      </c>
      <c r="I824" s="50" t="s">
        <v>228</v>
      </c>
      <c r="J824" s="81"/>
      <c r="K824" s="83"/>
      <c r="L824" s="8">
        <v>1</v>
      </c>
    </row>
    <row r="825" spans="1:12" s="8" customFormat="1" ht="16.5" customHeight="1">
      <c r="A825" s="50" t="s">
        <v>370</v>
      </c>
      <c r="B825" s="79" t="s">
        <v>556</v>
      </c>
      <c r="C825" s="27" t="s">
        <v>374</v>
      </c>
      <c r="D825" s="50" t="s">
        <v>372</v>
      </c>
      <c r="E825" s="50" t="s">
        <v>535</v>
      </c>
      <c r="F825" s="80">
        <v>3.1</v>
      </c>
      <c r="G825" s="80">
        <v>3.1</v>
      </c>
      <c r="H825" s="50" t="s">
        <v>278</v>
      </c>
      <c r="I825" s="50" t="s">
        <v>228</v>
      </c>
      <c r="J825" s="81">
        <v>1</v>
      </c>
      <c r="K825" s="83"/>
      <c r="L825" s="8">
        <v>1</v>
      </c>
    </row>
    <row r="826" spans="1:12" s="8" customFormat="1" ht="16.5" customHeight="1">
      <c r="A826" s="50" t="s">
        <v>370</v>
      </c>
      <c r="B826" s="79" t="s">
        <v>557</v>
      </c>
      <c r="C826" s="27" t="s">
        <v>374</v>
      </c>
      <c r="D826" s="50" t="s">
        <v>372</v>
      </c>
      <c r="E826" s="50" t="s">
        <v>535</v>
      </c>
      <c r="F826" s="80">
        <v>2.73</v>
      </c>
      <c r="G826" s="80">
        <v>2.73</v>
      </c>
      <c r="H826" s="50" t="s">
        <v>278</v>
      </c>
      <c r="I826" s="50" t="s">
        <v>228</v>
      </c>
      <c r="J826" s="81">
        <v>1</v>
      </c>
      <c r="K826" s="83"/>
      <c r="L826" s="8">
        <v>1</v>
      </c>
    </row>
    <row r="827" spans="1:12" s="8" customFormat="1" ht="16.5" customHeight="1">
      <c r="A827" s="50" t="s">
        <v>370</v>
      </c>
      <c r="B827" s="79" t="s">
        <v>101</v>
      </c>
      <c r="C827" s="27" t="s">
        <v>374</v>
      </c>
      <c r="D827" s="50" t="s">
        <v>372</v>
      </c>
      <c r="E827" s="50" t="s">
        <v>535</v>
      </c>
      <c r="F827" s="80">
        <v>4.8543</v>
      </c>
      <c r="G827" s="80">
        <v>4.8543</v>
      </c>
      <c r="H827" s="50" t="s">
        <v>278</v>
      </c>
      <c r="I827" s="50" t="s">
        <v>228</v>
      </c>
      <c r="J827" s="81"/>
      <c r="K827" s="83"/>
      <c r="L827" s="8">
        <v>1</v>
      </c>
    </row>
    <row r="828" spans="1:12" s="8" customFormat="1" ht="16.5" customHeight="1">
      <c r="A828" s="50" t="s">
        <v>370</v>
      </c>
      <c r="B828" s="79" t="s">
        <v>301</v>
      </c>
      <c r="C828" s="27" t="s">
        <v>374</v>
      </c>
      <c r="D828" s="50" t="s">
        <v>372</v>
      </c>
      <c r="E828" s="50" t="s">
        <v>535</v>
      </c>
      <c r="F828" s="80">
        <v>86.0312</v>
      </c>
      <c r="G828" s="80">
        <v>86.0312</v>
      </c>
      <c r="H828" s="50" t="s">
        <v>278</v>
      </c>
      <c r="I828" s="50" t="s">
        <v>228</v>
      </c>
      <c r="J828" s="81"/>
      <c r="K828" s="83"/>
      <c r="L828" s="8">
        <v>1</v>
      </c>
    </row>
    <row r="829" spans="1:12" s="8" customFormat="1" ht="16.5" customHeight="1">
      <c r="A829" s="50" t="s">
        <v>370</v>
      </c>
      <c r="B829" s="79" t="s">
        <v>423</v>
      </c>
      <c r="C829" s="27" t="s">
        <v>374</v>
      </c>
      <c r="D829" s="50" t="s">
        <v>372</v>
      </c>
      <c r="E829" s="50" t="s">
        <v>535</v>
      </c>
      <c r="F829" s="80">
        <v>1.8</v>
      </c>
      <c r="G829" s="80">
        <v>1.8</v>
      </c>
      <c r="H829" s="50" t="s">
        <v>278</v>
      </c>
      <c r="I829" s="50" t="s">
        <v>228</v>
      </c>
      <c r="J829" s="81"/>
      <c r="K829" s="83"/>
      <c r="L829" s="8">
        <v>1</v>
      </c>
    </row>
    <row r="830" spans="1:12" s="8" customFormat="1" ht="16.5" customHeight="1">
      <c r="A830" s="50" t="s">
        <v>370</v>
      </c>
      <c r="B830" s="79" t="s">
        <v>424</v>
      </c>
      <c r="C830" s="27" t="s">
        <v>374</v>
      </c>
      <c r="D830" s="50" t="s">
        <v>372</v>
      </c>
      <c r="E830" s="50" t="s">
        <v>535</v>
      </c>
      <c r="F830" s="80">
        <v>0.94</v>
      </c>
      <c r="G830" s="80">
        <v>0.94</v>
      </c>
      <c r="H830" s="50" t="s">
        <v>278</v>
      </c>
      <c r="I830" s="50" t="s">
        <v>228</v>
      </c>
      <c r="J830" s="81"/>
      <c r="K830" s="83"/>
      <c r="L830" s="8">
        <v>1</v>
      </c>
    </row>
    <row r="831" spans="1:12" s="8" customFormat="1" ht="16.5" customHeight="1">
      <c r="A831" s="50" t="s">
        <v>370</v>
      </c>
      <c r="B831" s="79" t="s">
        <v>426</v>
      </c>
      <c r="C831" s="27" t="s">
        <v>374</v>
      </c>
      <c r="D831" s="50" t="s">
        <v>372</v>
      </c>
      <c r="E831" s="50" t="s">
        <v>535</v>
      </c>
      <c r="F831" s="80">
        <v>0.5</v>
      </c>
      <c r="G831" s="80">
        <v>0.5</v>
      </c>
      <c r="H831" s="50" t="s">
        <v>278</v>
      </c>
      <c r="I831" s="50" t="s">
        <v>228</v>
      </c>
      <c r="J831" s="81">
        <v>1</v>
      </c>
      <c r="K831" s="83"/>
      <c r="L831" s="8">
        <v>1</v>
      </c>
    </row>
    <row r="832" spans="1:12" s="8" customFormat="1" ht="16.5" customHeight="1">
      <c r="A832" s="50" t="s">
        <v>370</v>
      </c>
      <c r="B832" s="79" t="s">
        <v>558</v>
      </c>
      <c r="C832" s="27" t="s">
        <v>374</v>
      </c>
      <c r="D832" s="50" t="s">
        <v>372</v>
      </c>
      <c r="E832" s="50" t="s">
        <v>535</v>
      </c>
      <c r="F832" s="80">
        <v>0.7</v>
      </c>
      <c r="G832" s="80">
        <v>0.7</v>
      </c>
      <c r="H832" s="50" t="s">
        <v>278</v>
      </c>
      <c r="I832" s="50" t="s">
        <v>228</v>
      </c>
      <c r="J832" s="81"/>
      <c r="K832" s="83"/>
      <c r="L832" s="8">
        <v>1</v>
      </c>
    </row>
    <row r="833" spans="1:12" s="8" customFormat="1" ht="16.5" customHeight="1">
      <c r="A833" s="50" t="s">
        <v>370</v>
      </c>
      <c r="B833" s="79" t="s">
        <v>129</v>
      </c>
      <c r="C833" s="27" t="s">
        <v>374</v>
      </c>
      <c r="D833" s="50" t="s">
        <v>372</v>
      </c>
      <c r="E833" s="50" t="s">
        <v>535</v>
      </c>
      <c r="F833" s="80">
        <v>47.1402</v>
      </c>
      <c r="G833" s="80">
        <v>47.1402</v>
      </c>
      <c r="H833" s="50" t="s">
        <v>278</v>
      </c>
      <c r="I833" s="50" t="s">
        <v>228</v>
      </c>
      <c r="J833" s="81">
        <v>1</v>
      </c>
      <c r="K833" s="83"/>
      <c r="L833" s="8">
        <v>1</v>
      </c>
    </row>
    <row r="834" spans="1:12" s="8" customFormat="1" ht="16.5" customHeight="1">
      <c r="A834" s="50" t="s">
        <v>370</v>
      </c>
      <c r="B834" s="79" t="s">
        <v>559</v>
      </c>
      <c r="C834" s="27" t="s">
        <v>374</v>
      </c>
      <c r="D834" s="50" t="s">
        <v>372</v>
      </c>
      <c r="E834" s="50" t="s">
        <v>535</v>
      </c>
      <c r="F834" s="80">
        <v>0.33</v>
      </c>
      <c r="G834" s="80">
        <v>0.33</v>
      </c>
      <c r="H834" s="50" t="s">
        <v>278</v>
      </c>
      <c r="I834" s="50" t="s">
        <v>228</v>
      </c>
      <c r="J834" s="81"/>
      <c r="K834" s="83"/>
      <c r="L834" s="8">
        <v>1</v>
      </c>
    </row>
    <row r="835" spans="1:12" s="8" customFormat="1" ht="16.5" customHeight="1">
      <c r="A835" s="50" t="s">
        <v>370</v>
      </c>
      <c r="B835" s="79" t="s">
        <v>130</v>
      </c>
      <c r="C835" s="27" t="s">
        <v>374</v>
      </c>
      <c r="D835" s="50" t="s">
        <v>372</v>
      </c>
      <c r="E835" s="50" t="s">
        <v>535</v>
      </c>
      <c r="F835" s="80">
        <v>2.3165</v>
      </c>
      <c r="G835" s="80">
        <v>2.3165</v>
      </c>
      <c r="H835" s="50" t="s">
        <v>278</v>
      </c>
      <c r="I835" s="50" t="s">
        <v>228</v>
      </c>
      <c r="J835" s="81"/>
      <c r="K835" s="83"/>
      <c r="L835" s="8">
        <v>1</v>
      </c>
    </row>
    <row r="836" spans="1:12" s="8" customFormat="1" ht="16.5" customHeight="1">
      <c r="A836" s="50" t="s">
        <v>370</v>
      </c>
      <c r="B836" s="79" t="s">
        <v>131</v>
      </c>
      <c r="C836" s="27" t="s">
        <v>374</v>
      </c>
      <c r="D836" s="50" t="s">
        <v>372</v>
      </c>
      <c r="E836" s="50" t="s">
        <v>535</v>
      </c>
      <c r="F836" s="80">
        <v>0.86</v>
      </c>
      <c r="G836" s="80">
        <v>0.86</v>
      </c>
      <c r="H836" s="50" t="s">
        <v>278</v>
      </c>
      <c r="I836" s="50" t="s">
        <v>228</v>
      </c>
      <c r="J836" s="81">
        <v>1</v>
      </c>
      <c r="K836" s="83"/>
      <c r="L836" s="8">
        <v>1</v>
      </c>
    </row>
    <row r="837" spans="1:12" s="8" customFormat="1" ht="16.5" customHeight="1">
      <c r="A837" s="50" t="s">
        <v>370</v>
      </c>
      <c r="B837" s="79" t="s">
        <v>98</v>
      </c>
      <c r="C837" s="27" t="s">
        <v>560</v>
      </c>
      <c r="D837" s="50" t="s">
        <v>372</v>
      </c>
      <c r="E837" s="50" t="s">
        <v>535</v>
      </c>
      <c r="F837" s="80">
        <v>1.57</v>
      </c>
      <c r="G837" s="80">
        <v>1.57</v>
      </c>
      <c r="H837" s="50" t="s">
        <v>278</v>
      </c>
      <c r="I837" s="50" t="s">
        <v>228</v>
      </c>
      <c r="J837" s="81"/>
      <c r="K837" s="83"/>
      <c r="L837" s="8">
        <v>24</v>
      </c>
    </row>
    <row r="838" spans="1:12" s="8" customFormat="1" ht="16.5" customHeight="1">
      <c r="A838" s="50" t="s">
        <v>370</v>
      </c>
      <c r="B838" s="79" t="s">
        <v>99</v>
      </c>
      <c r="C838" s="27" t="s">
        <v>465</v>
      </c>
      <c r="D838" s="50" t="s">
        <v>372</v>
      </c>
      <c r="E838" s="50" t="s">
        <v>535</v>
      </c>
      <c r="F838" s="80">
        <v>1.064</v>
      </c>
      <c r="G838" s="80">
        <v>1.064</v>
      </c>
      <c r="H838" s="50" t="s">
        <v>278</v>
      </c>
      <c r="I838" s="50" t="s">
        <v>228</v>
      </c>
      <c r="J838" s="81"/>
      <c r="K838" s="83"/>
      <c r="L838" s="8">
        <v>10</v>
      </c>
    </row>
    <row r="839" spans="1:12" s="8" customFormat="1" ht="16.5" customHeight="1">
      <c r="A839" s="50" t="s">
        <v>370</v>
      </c>
      <c r="B839" s="79" t="s">
        <v>561</v>
      </c>
      <c r="C839" s="27" t="s">
        <v>374</v>
      </c>
      <c r="D839" s="50" t="s">
        <v>372</v>
      </c>
      <c r="E839" s="50" t="s">
        <v>535</v>
      </c>
      <c r="F839" s="80">
        <v>0.14</v>
      </c>
      <c r="G839" s="80">
        <v>0.14</v>
      </c>
      <c r="H839" s="50" t="s">
        <v>278</v>
      </c>
      <c r="I839" s="50" t="s">
        <v>228</v>
      </c>
      <c r="J839" s="81"/>
      <c r="K839" s="83"/>
      <c r="L839" s="8">
        <v>1</v>
      </c>
    </row>
    <row r="840" spans="1:12" s="8" customFormat="1" ht="16.5" customHeight="1">
      <c r="A840" s="50" t="s">
        <v>370</v>
      </c>
      <c r="B840" s="79" t="s">
        <v>562</v>
      </c>
      <c r="C840" s="27" t="s">
        <v>374</v>
      </c>
      <c r="D840" s="50" t="s">
        <v>372</v>
      </c>
      <c r="E840" s="50" t="s">
        <v>535</v>
      </c>
      <c r="F840" s="80">
        <v>0.53</v>
      </c>
      <c r="G840" s="80">
        <v>0.53</v>
      </c>
      <c r="H840" s="50" t="s">
        <v>278</v>
      </c>
      <c r="I840" s="50" t="s">
        <v>228</v>
      </c>
      <c r="J840" s="81"/>
      <c r="K840" s="83"/>
      <c r="L840" s="8">
        <v>1</v>
      </c>
    </row>
    <row r="841" spans="1:12" s="8" customFormat="1" ht="16.5" customHeight="1">
      <c r="A841" s="50" t="s">
        <v>370</v>
      </c>
      <c r="B841" s="79" t="s">
        <v>437</v>
      </c>
      <c r="C841" s="27" t="s">
        <v>563</v>
      </c>
      <c r="D841" s="50" t="s">
        <v>372</v>
      </c>
      <c r="E841" s="50" t="s">
        <v>535</v>
      </c>
      <c r="F841" s="80">
        <v>1.36</v>
      </c>
      <c r="G841" s="80">
        <v>1.36</v>
      </c>
      <c r="H841" s="50" t="s">
        <v>278</v>
      </c>
      <c r="I841" s="50" t="s">
        <v>228</v>
      </c>
      <c r="J841" s="81"/>
      <c r="K841" s="83"/>
      <c r="L841" s="8">
        <v>16</v>
      </c>
    </row>
    <row r="842" spans="1:12" s="8" customFormat="1" ht="16.5" customHeight="1">
      <c r="A842" s="50" t="s">
        <v>370</v>
      </c>
      <c r="B842" s="79" t="s">
        <v>246</v>
      </c>
      <c r="C842" s="27" t="s">
        <v>436</v>
      </c>
      <c r="D842" s="50" t="s">
        <v>372</v>
      </c>
      <c r="E842" s="50" t="s">
        <v>535</v>
      </c>
      <c r="F842" s="80">
        <v>1.82</v>
      </c>
      <c r="G842" s="80">
        <v>1.82</v>
      </c>
      <c r="H842" s="50" t="s">
        <v>278</v>
      </c>
      <c r="I842" s="50" t="s">
        <v>228</v>
      </c>
      <c r="J842" s="81"/>
      <c r="K842" s="83"/>
      <c r="L842" s="33">
        <v>12</v>
      </c>
    </row>
    <row r="843" spans="1:12" s="8" customFormat="1" ht="16.5" customHeight="1">
      <c r="A843" s="50" t="s">
        <v>370</v>
      </c>
      <c r="B843" s="79" t="s">
        <v>440</v>
      </c>
      <c r="C843" s="27" t="s">
        <v>380</v>
      </c>
      <c r="D843" s="50" t="s">
        <v>372</v>
      </c>
      <c r="E843" s="50" t="s">
        <v>535</v>
      </c>
      <c r="F843" s="80">
        <v>1.86</v>
      </c>
      <c r="G843" s="80">
        <v>1.86</v>
      </c>
      <c r="H843" s="50" t="s">
        <v>278</v>
      </c>
      <c r="I843" s="50" t="s">
        <v>228</v>
      </c>
      <c r="J843" s="81">
        <v>1</v>
      </c>
      <c r="K843" s="83"/>
      <c r="L843" s="33">
        <v>6</v>
      </c>
    </row>
    <row r="844" spans="1:12" s="8" customFormat="1" ht="16.5" customHeight="1">
      <c r="A844" s="50" t="s">
        <v>370</v>
      </c>
      <c r="B844" s="79" t="s">
        <v>209</v>
      </c>
      <c r="C844" s="27" t="s">
        <v>398</v>
      </c>
      <c r="D844" s="50" t="s">
        <v>372</v>
      </c>
      <c r="E844" s="50" t="s">
        <v>535</v>
      </c>
      <c r="F844" s="80">
        <v>2.37</v>
      </c>
      <c r="G844" s="80">
        <v>2.37</v>
      </c>
      <c r="H844" s="50" t="s">
        <v>278</v>
      </c>
      <c r="I844" s="50" t="s">
        <v>228</v>
      </c>
      <c r="J844" s="81"/>
      <c r="K844" s="83"/>
      <c r="L844" s="8">
        <v>8</v>
      </c>
    </row>
    <row r="845" spans="1:12" s="8" customFormat="1" ht="16.5" customHeight="1">
      <c r="A845" s="50" t="s">
        <v>370</v>
      </c>
      <c r="B845" s="79" t="s">
        <v>303</v>
      </c>
      <c r="C845" s="27" t="s">
        <v>380</v>
      </c>
      <c r="D845" s="50" t="s">
        <v>372</v>
      </c>
      <c r="E845" s="50" t="s">
        <v>535</v>
      </c>
      <c r="F845" s="80">
        <v>1.7226</v>
      </c>
      <c r="G845" s="80">
        <v>1.7226</v>
      </c>
      <c r="H845" s="50" t="s">
        <v>278</v>
      </c>
      <c r="I845" s="50" t="s">
        <v>228</v>
      </c>
      <c r="J845" s="81"/>
      <c r="K845" s="83"/>
      <c r="L845" s="33">
        <v>6</v>
      </c>
    </row>
    <row r="846" spans="1:12" s="8" customFormat="1" ht="16.5" customHeight="1">
      <c r="A846" s="50" t="s">
        <v>370</v>
      </c>
      <c r="B846" s="79" t="s">
        <v>171</v>
      </c>
      <c r="C846" s="27" t="s">
        <v>374</v>
      </c>
      <c r="D846" s="50" t="s">
        <v>372</v>
      </c>
      <c r="E846" s="50" t="s">
        <v>535</v>
      </c>
      <c r="F846" s="80">
        <v>1.74</v>
      </c>
      <c r="G846" s="80">
        <v>1.74</v>
      </c>
      <c r="H846" s="50" t="s">
        <v>278</v>
      </c>
      <c r="I846" s="50" t="s">
        <v>228</v>
      </c>
      <c r="J846" s="81"/>
      <c r="K846" s="83"/>
      <c r="L846" s="8">
        <v>1</v>
      </c>
    </row>
    <row r="847" spans="1:12" s="8" customFormat="1" ht="16.5" customHeight="1">
      <c r="A847" s="50" t="s">
        <v>370</v>
      </c>
      <c r="B847" s="79" t="s">
        <v>250</v>
      </c>
      <c r="C847" s="27" t="s">
        <v>374</v>
      </c>
      <c r="D847" s="50" t="s">
        <v>372</v>
      </c>
      <c r="E847" s="50" t="s">
        <v>535</v>
      </c>
      <c r="F847" s="80">
        <v>0.38</v>
      </c>
      <c r="G847" s="80">
        <v>0.38</v>
      </c>
      <c r="H847" s="50" t="s">
        <v>278</v>
      </c>
      <c r="I847" s="50" t="s">
        <v>228</v>
      </c>
      <c r="J847" s="81"/>
      <c r="K847" s="83"/>
      <c r="L847" s="8">
        <v>1</v>
      </c>
    </row>
    <row r="848" spans="1:12" s="8" customFormat="1" ht="16.5" customHeight="1">
      <c r="A848" s="50" t="s">
        <v>370</v>
      </c>
      <c r="B848" s="79" t="s">
        <v>564</v>
      </c>
      <c r="C848" s="27" t="s">
        <v>377</v>
      </c>
      <c r="D848" s="50" t="s">
        <v>372</v>
      </c>
      <c r="E848" s="50" t="s">
        <v>535</v>
      </c>
      <c r="F848" s="80">
        <v>1.04</v>
      </c>
      <c r="G848" s="80">
        <v>1.04</v>
      </c>
      <c r="H848" s="50" t="s">
        <v>278</v>
      </c>
      <c r="I848" s="50" t="s">
        <v>228</v>
      </c>
      <c r="J848" s="81"/>
      <c r="K848" s="83"/>
      <c r="L848" s="33">
        <v>3</v>
      </c>
    </row>
    <row r="849" spans="1:12" s="8" customFormat="1" ht="16.5" customHeight="1">
      <c r="A849" s="50" t="s">
        <v>370</v>
      </c>
      <c r="B849" s="79" t="s">
        <v>442</v>
      </c>
      <c r="C849" s="27" t="s">
        <v>374</v>
      </c>
      <c r="D849" s="50" t="s">
        <v>372</v>
      </c>
      <c r="E849" s="50" t="s">
        <v>535</v>
      </c>
      <c r="F849" s="80">
        <v>0.045</v>
      </c>
      <c r="G849" s="80">
        <v>0.045</v>
      </c>
      <c r="H849" s="50" t="s">
        <v>278</v>
      </c>
      <c r="I849" s="50" t="s">
        <v>228</v>
      </c>
      <c r="J849" s="81"/>
      <c r="K849" s="83"/>
      <c r="L849" s="8">
        <v>1</v>
      </c>
    </row>
    <row r="850" spans="1:12" s="8" customFormat="1" ht="16.5" customHeight="1">
      <c r="A850" s="50" t="s">
        <v>370</v>
      </c>
      <c r="B850" s="79" t="s">
        <v>565</v>
      </c>
      <c r="C850" s="27" t="s">
        <v>374</v>
      </c>
      <c r="D850" s="50" t="s">
        <v>372</v>
      </c>
      <c r="E850" s="50" t="s">
        <v>535</v>
      </c>
      <c r="F850" s="80">
        <v>0.31</v>
      </c>
      <c r="G850" s="80">
        <v>0.31</v>
      </c>
      <c r="H850" s="50" t="s">
        <v>278</v>
      </c>
      <c r="I850" s="50" t="s">
        <v>228</v>
      </c>
      <c r="J850" s="81"/>
      <c r="K850" s="83"/>
      <c r="L850" s="8">
        <v>1</v>
      </c>
    </row>
    <row r="851" spans="1:12" s="8" customFormat="1" ht="16.5" customHeight="1">
      <c r="A851" s="50" t="s">
        <v>370</v>
      </c>
      <c r="B851" s="79" t="s">
        <v>64</v>
      </c>
      <c r="C851" s="27" t="s">
        <v>382</v>
      </c>
      <c r="D851" s="50" t="s">
        <v>372</v>
      </c>
      <c r="E851" s="50" t="s">
        <v>535</v>
      </c>
      <c r="F851" s="80">
        <v>0.11</v>
      </c>
      <c r="G851" s="80">
        <v>0.11</v>
      </c>
      <c r="H851" s="50" t="s">
        <v>278</v>
      </c>
      <c r="I851" s="50" t="s">
        <v>228</v>
      </c>
      <c r="J851" s="81"/>
      <c r="K851" s="83"/>
      <c r="L851" s="33">
        <v>2</v>
      </c>
    </row>
    <row r="852" spans="1:12" s="8" customFormat="1" ht="16.5" customHeight="1">
      <c r="A852" s="50" t="s">
        <v>370</v>
      </c>
      <c r="B852" s="79" t="s">
        <v>566</v>
      </c>
      <c r="C852" s="27" t="s">
        <v>374</v>
      </c>
      <c r="D852" s="50" t="s">
        <v>372</v>
      </c>
      <c r="E852" s="50" t="s">
        <v>535</v>
      </c>
      <c r="F852" s="80">
        <v>1.95</v>
      </c>
      <c r="G852" s="80">
        <v>1.95</v>
      </c>
      <c r="H852" s="50" t="s">
        <v>278</v>
      </c>
      <c r="I852" s="50" t="s">
        <v>228</v>
      </c>
      <c r="J852" s="81"/>
      <c r="K852" s="83"/>
      <c r="L852" s="8">
        <v>1</v>
      </c>
    </row>
    <row r="853" spans="1:12" s="8" customFormat="1" ht="16.5" customHeight="1">
      <c r="A853" s="50" t="s">
        <v>370</v>
      </c>
      <c r="B853" s="79" t="s">
        <v>304</v>
      </c>
      <c r="C853" s="27" t="s">
        <v>382</v>
      </c>
      <c r="D853" s="50" t="s">
        <v>372</v>
      </c>
      <c r="E853" s="50" t="s">
        <v>535</v>
      </c>
      <c r="F853" s="80">
        <v>2.1</v>
      </c>
      <c r="G853" s="80">
        <v>2.1</v>
      </c>
      <c r="H853" s="50" t="s">
        <v>278</v>
      </c>
      <c r="I853" s="50" t="s">
        <v>228</v>
      </c>
      <c r="J853" s="81">
        <v>1</v>
      </c>
      <c r="K853" s="83"/>
      <c r="L853" s="33">
        <v>2</v>
      </c>
    </row>
    <row r="854" spans="1:12" s="8" customFormat="1" ht="16.5" customHeight="1">
      <c r="A854" s="50" t="s">
        <v>370</v>
      </c>
      <c r="B854" s="79" t="s">
        <v>445</v>
      </c>
      <c r="C854" s="27" t="s">
        <v>374</v>
      </c>
      <c r="D854" s="50" t="s">
        <v>372</v>
      </c>
      <c r="E854" s="50" t="s">
        <v>535</v>
      </c>
      <c r="F854" s="80">
        <v>0.34</v>
      </c>
      <c r="G854" s="80">
        <v>0.34</v>
      </c>
      <c r="H854" s="50" t="s">
        <v>278</v>
      </c>
      <c r="I854" s="50" t="s">
        <v>228</v>
      </c>
      <c r="J854" s="81"/>
      <c r="K854" s="83"/>
      <c r="L854" s="8">
        <v>1</v>
      </c>
    </row>
    <row r="855" spans="1:12" s="8" customFormat="1" ht="16.5" customHeight="1">
      <c r="A855" s="50" t="s">
        <v>370</v>
      </c>
      <c r="B855" s="79" t="s">
        <v>196</v>
      </c>
      <c r="C855" s="27" t="s">
        <v>374</v>
      </c>
      <c r="D855" s="50" t="s">
        <v>372</v>
      </c>
      <c r="E855" s="50" t="s">
        <v>535</v>
      </c>
      <c r="F855" s="80">
        <v>0.14</v>
      </c>
      <c r="G855" s="80">
        <v>0.14</v>
      </c>
      <c r="H855" s="50" t="s">
        <v>278</v>
      </c>
      <c r="I855" s="50" t="s">
        <v>228</v>
      </c>
      <c r="J855" s="81"/>
      <c r="K855" s="83"/>
      <c r="L855" s="8">
        <v>1</v>
      </c>
    </row>
    <row r="856" spans="1:12" s="8" customFormat="1" ht="16.5" customHeight="1">
      <c r="A856" s="50" t="s">
        <v>370</v>
      </c>
      <c r="B856" s="79" t="s">
        <v>567</v>
      </c>
      <c r="C856" s="27" t="s">
        <v>371</v>
      </c>
      <c r="D856" s="50" t="s">
        <v>372</v>
      </c>
      <c r="E856" s="50" t="s">
        <v>535</v>
      </c>
      <c r="F856" s="80">
        <v>0.63</v>
      </c>
      <c r="G856" s="80">
        <v>0.63</v>
      </c>
      <c r="H856" s="50" t="s">
        <v>278</v>
      </c>
      <c r="I856" s="50" t="s">
        <v>228</v>
      </c>
      <c r="J856" s="81"/>
      <c r="K856" s="83"/>
      <c r="L856" s="33">
        <v>5</v>
      </c>
    </row>
    <row r="857" spans="1:12" s="8" customFormat="1" ht="16.5" customHeight="1">
      <c r="A857" s="50" t="s">
        <v>370</v>
      </c>
      <c r="B857" s="79" t="s">
        <v>248</v>
      </c>
      <c r="C857" s="27" t="s">
        <v>371</v>
      </c>
      <c r="D857" s="50" t="s">
        <v>372</v>
      </c>
      <c r="E857" s="50" t="s">
        <v>535</v>
      </c>
      <c r="F857" s="80">
        <v>1.48</v>
      </c>
      <c r="G857" s="80">
        <v>1.48</v>
      </c>
      <c r="H857" s="50" t="s">
        <v>278</v>
      </c>
      <c r="I857" s="50" t="s">
        <v>228</v>
      </c>
      <c r="J857" s="81"/>
      <c r="K857" s="83"/>
      <c r="L857" s="33">
        <v>5</v>
      </c>
    </row>
    <row r="858" spans="1:12" s="8" customFormat="1" ht="16.5" customHeight="1">
      <c r="A858" s="50" t="s">
        <v>370</v>
      </c>
      <c r="B858" s="79" t="s">
        <v>568</v>
      </c>
      <c r="C858" s="27" t="s">
        <v>377</v>
      </c>
      <c r="D858" s="50" t="s">
        <v>372</v>
      </c>
      <c r="E858" s="50" t="s">
        <v>535</v>
      </c>
      <c r="F858" s="80">
        <v>0.32</v>
      </c>
      <c r="G858" s="80">
        <v>0.32</v>
      </c>
      <c r="H858" s="50" t="s">
        <v>278</v>
      </c>
      <c r="I858" s="50" t="s">
        <v>228</v>
      </c>
      <c r="J858" s="81"/>
      <c r="K858" s="83"/>
      <c r="L858" s="33">
        <v>3</v>
      </c>
    </row>
    <row r="859" spans="1:12" s="8" customFormat="1" ht="16.5" customHeight="1">
      <c r="A859" s="50" t="s">
        <v>370</v>
      </c>
      <c r="B859" s="79" t="s">
        <v>249</v>
      </c>
      <c r="C859" s="27" t="s">
        <v>371</v>
      </c>
      <c r="D859" s="50" t="s">
        <v>372</v>
      </c>
      <c r="E859" s="50" t="s">
        <v>535</v>
      </c>
      <c r="F859" s="80">
        <v>1.14</v>
      </c>
      <c r="G859" s="80">
        <v>1.14</v>
      </c>
      <c r="H859" s="50" t="s">
        <v>278</v>
      </c>
      <c r="I859" s="50" t="s">
        <v>228</v>
      </c>
      <c r="J859" s="81"/>
      <c r="K859" s="83"/>
      <c r="L859" s="33">
        <v>5</v>
      </c>
    </row>
    <row r="860" spans="1:12" s="8" customFormat="1" ht="16.5" customHeight="1">
      <c r="A860" s="50" t="s">
        <v>370</v>
      </c>
      <c r="B860" s="79" t="s">
        <v>33</v>
      </c>
      <c r="C860" s="27" t="s">
        <v>377</v>
      </c>
      <c r="D860" s="50" t="s">
        <v>372</v>
      </c>
      <c r="E860" s="50" t="s">
        <v>535</v>
      </c>
      <c r="F860" s="80">
        <v>0.09</v>
      </c>
      <c r="G860" s="80">
        <v>0.09</v>
      </c>
      <c r="H860" s="50" t="s">
        <v>278</v>
      </c>
      <c r="I860" s="50" t="s">
        <v>228</v>
      </c>
      <c r="J860" s="81"/>
      <c r="K860" s="83"/>
      <c r="L860" s="33">
        <v>3</v>
      </c>
    </row>
    <row r="861" spans="1:12" s="8" customFormat="1" ht="16.5" customHeight="1">
      <c r="A861" s="50" t="s">
        <v>370</v>
      </c>
      <c r="B861" s="79" t="s">
        <v>133</v>
      </c>
      <c r="C861" s="27" t="s">
        <v>382</v>
      </c>
      <c r="D861" s="50" t="s">
        <v>372</v>
      </c>
      <c r="E861" s="50" t="s">
        <v>535</v>
      </c>
      <c r="F861" s="80">
        <v>0.37</v>
      </c>
      <c r="G861" s="80">
        <v>0.37</v>
      </c>
      <c r="H861" s="50" t="s">
        <v>278</v>
      </c>
      <c r="I861" s="50" t="s">
        <v>228</v>
      </c>
      <c r="J861" s="81"/>
      <c r="K861" s="83"/>
      <c r="L861" s="33">
        <v>2</v>
      </c>
    </row>
    <row r="862" spans="1:12" s="8" customFormat="1" ht="16.5" customHeight="1">
      <c r="A862" s="50" t="s">
        <v>370</v>
      </c>
      <c r="B862" s="79" t="s">
        <v>569</v>
      </c>
      <c r="C862" s="27" t="s">
        <v>465</v>
      </c>
      <c r="D862" s="50" t="s">
        <v>372</v>
      </c>
      <c r="E862" s="50" t="s">
        <v>535</v>
      </c>
      <c r="F862" s="80">
        <v>0.28</v>
      </c>
      <c r="G862" s="80">
        <v>0.28</v>
      </c>
      <c r="H862" s="50" t="s">
        <v>278</v>
      </c>
      <c r="I862" s="50" t="s">
        <v>228</v>
      </c>
      <c r="J862" s="81"/>
      <c r="K862" s="83"/>
      <c r="L862" s="8">
        <v>10</v>
      </c>
    </row>
    <row r="863" spans="1:12" s="8" customFormat="1" ht="16.5" customHeight="1">
      <c r="A863" s="50" t="s">
        <v>370</v>
      </c>
      <c r="B863" s="79" t="s">
        <v>570</v>
      </c>
      <c r="C863" s="27" t="s">
        <v>438</v>
      </c>
      <c r="D863" s="50" t="s">
        <v>372</v>
      </c>
      <c r="E863" s="50" t="s">
        <v>535</v>
      </c>
      <c r="F863" s="80">
        <v>0.36</v>
      </c>
      <c r="G863" s="80">
        <v>0.36</v>
      </c>
      <c r="H863" s="50" t="s">
        <v>278</v>
      </c>
      <c r="I863" s="50" t="s">
        <v>228</v>
      </c>
      <c r="J863" s="81"/>
      <c r="K863" s="83"/>
      <c r="L863" s="8">
        <v>9</v>
      </c>
    </row>
    <row r="864" spans="1:12" s="8" customFormat="1" ht="16.5" customHeight="1">
      <c r="A864" s="50" t="s">
        <v>370</v>
      </c>
      <c r="B864" s="79" t="s">
        <v>175</v>
      </c>
      <c r="C864" s="27" t="s">
        <v>377</v>
      </c>
      <c r="D864" s="50" t="s">
        <v>372</v>
      </c>
      <c r="E864" s="50" t="s">
        <v>535</v>
      </c>
      <c r="F864" s="80">
        <v>0.9</v>
      </c>
      <c r="G864" s="80">
        <v>0.9</v>
      </c>
      <c r="H864" s="50" t="s">
        <v>278</v>
      </c>
      <c r="I864" s="50" t="s">
        <v>228</v>
      </c>
      <c r="J864" s="81"/>
      <c r="K864" s="83"/>
      <c r="L864" s="33">
        <v>3</v>
      </c>
    </row>
    <row r="865" spans="1:12" s="8" customFormat="1" ht="16.5" customHeight="1">
      <c r="A865" s="50" t="s">
        <v>370</v>
      </c>
      <c r="B865" s="79" t="s">
        <v>62</v>
      </c>
      <c r="C865" s="27" t="s">
        <v>465</v>
      </c>
      <c r="D865" s="50" t="s">
        <v>372</v>
      </c>
      <c r="E865" s="50" t="s">
        <v>535</v>
      </c>
      <c r="F865" s="80">
        <v>8.8892</v>
      </c>
      <c r="G865" s="80">
        <v>8.8892</v>
      </c>
      <c r="H865" s="50" t="s">
        <v>278</v>
      </c>
      <c r="I865" s="50" t="s">
        <v>228</v>
      </c>
      <c r="J865" s="81">
        <v>1</v>
      </c>
      <c r="K865" s="83"/>
      <c r="L865" s="8">
        <v>10</v>
      </c>
    </row>
    <row r="866" spans="1:12" s="8" customFormat="1" ht="16.5" customHeight="1">
      <c r="A866" s="50" t="s">
        <v>370</v>
      </c>
      <c r="B866" s="79" t="s">
        <v>571</v>
      </c>
      <c r="C866" s="27" t="s">
        <v>374</v>
      </c>
      <c r="D866" s="50" t="s">
        <v>372</v>
      </c>
      <c r="E866" s="50" t="s">
        <v>535</v>
      </c>
      <c r="F866" s="80">
        <v>7.2443</v>
      </c>
      <c r="G866" s="80">
        <v>7.2443</v>
      </c>
      <c r="H866" s="50" t="s">
        <v>278</v>
      </c>
      <c r="I866" s="50" t="s">
        <v>228</v>
      </c>
      <c r="J866" s="81"/>
      <c r="K866" s="83"/>
      <c r="L866" s="8">
        <v>1</v>
      </c>
    </row>
    <row r="867" spans="1:12" s="8" customFormat="1" ht="16.5" customHeight="1">
      <c r="A867" s="50" t="s">
        <v>370</v>
      </c>
      <c r="B867" s="79" t="s">
        <v>305</v>
      </c>
      <c r="C867" s="27" t="s">
        <v>382</v>
      </c>
      <c r="D867" s="50" t="s">
        <v>372</v>
      </c>
      <c r="E867" s="50" t="s">
        <v>535</v>
      </c>
      <c r="F867" s="80">
        <v>3.9539</v>
      </c>
      <c r="G867" s="80">
        <v>3.9539</v>
      </c>
      <c r="H867" s="50" t="s">
        <v>278</v>
      </c>
      <c r="I867" s="50" t="s">
        <v>228</v>
      </c>
      <c r="J867" s="81"/>
      <c r="K867" s="83"/>
      <c r="L867" s="33">
        <v>2</v>
      </c>
    </row>
    <row r="868" spans="1:12" s="8" customFormat="1" ht="16.5" customHeight="1">
      <c r="A868" s="50" t="s">
        <v>370</v>
      </c>
      <c r="B868" s="79" t="s">
        <v>138</v>
      </c>
      <c r="C868" s="27" t="s">
        <v>392</v>
      </c>
      <c r="D868" s="50" t="s">
        <v>372</v>
      </c>
      <c r="E868" s="50" t="s">
        <v>535</v>
      </c>
      <c r="F868" s="80">
        <v>0.47</v>
      </c>
      <c r="G868" s="80">
        <v>0.47</v>
      </c>
      <c r="H868" s="50" t="s">
        <v>278</v>
      </c>
      <c r="I868" s="50" t="s">
        <v>228</v>
      </c>
      <c r="J868" s="81"/>
      <c r="K868" s="83"/>
      <c r="L868" s="33">
        <v>4</v>
      </c>
    </row>
    <row r="869" spans="1:12" s="8" customFormat="1" ht="16.5" customHeight="1">
      <c r="A869" s="50" t="s">
        <v>370</v>
      </c>
      <c r="B869" s="79" t="s">
        <v>448</v>
      </c>
      <c r="C869" s="27" t="s">
        <v>377</v>
      </c>
      <c r="D869" s="50" t="s">
        <v>372</v>
      </c>
      <c r="E869" s="50" t="s">
        <v>535</v>
      </c>
      <c r="F869" s="80">
        <v>0.245</v>
      </c>
      <c r="G869" s="80">
        <v>0.245</v>
      </c>
      <c r="H869" s="50" t="s">
        <v>278</v>
      </c>
      <c r="I869" s="50" t="s">
        <v>228</v>
      </c>
      <c r="J869" s="81"/>
      <c r="K869" s="83"/>
      <c r="L869" s="33">
        <v>3</v>
      </c>
    </row>
    <row r="870" spans="1:12" s="8" customFormat="1" ht="16.5" customHeight="1">
      <c r="A870" s="50" t="s">
        <v>370</v>
      </c>
      <c r="B870" s="79" t="s">
        <v>447</v>
      </c>
      <c r="C870" s="27" t="s">
        <v>371</v>
      </c>
      <c r="D870" s="50" t="s">
        <v>372</v>
      </c>
      <c r="E870" s="50" t="s">
        <v>535</v>
      </c>
      <c r="F870" s="80">
        <v>0.58</v>
      </c>
      <c r="G870" s="80">
        <v>0.58</v>
      </c>
      <c r="H870" s="50" t="s">
        <v>278</v>
      </c>
      <c r="I870" s="50" t="s">
        <v>228</v>
      </c>
      <c r="J870" s="81">
        <v>1</v>
      </c>
      <c r="K870" s="83"/>
      <c r="L870" s="33">
        <v>5</v>
      </c>
    </row>
    <row r="871" spans="1:12" s="8" customFormat="1" ht="16.5" customHeight="1">
      <c r="A871" s="50" t="s">
        <v>370</v>
      </c>
      <c r="B871" s="79" t="s">
        <v>63</v>
      </c>
      <c r="C871" s="27" t="s">
        <v>374</v>
      </c>
      <c r="D871" s="50" t="s">
        <v>372</v>
      </c>
      <c r="E871" s="50" t="s">
        <v>535</v>
      </c>
      <c r="F871" s="80">
        <v>0.66</v>
      </c>
      <c r="G871" s="80">
        <v>0.66</v>
      </c>
      <c r="H871" s="50" t="s">
        <v>278</v>
      </c>
      <c r="I871" s="50" t="s">
        <v>228</v>
      </c>
      <c r="J871" s="81"/>
      <c r="K871" s="83"/>
      <c r="L871" s="8">
        <v>1</v>
      </c>
    </row>
    <row r="872" spans="1:12" s="8" customFormat="1" ht="16.5" customHeight="1">
      <c r="A872" s="50" t="s">
        <v>370</v>
      </c>
      <c r="B872" s="79" t="s">
        <v>309</v>
      </c>
      <c r="C872" s="27" t="s">
        <v>374</v>
      </c>
      <c r="D872" s="50" t="s">
        <v>372</v>
      </c>
      <c r="E872" s="50" t="s">
        <v>535</v>
      </c>
      <c r="F872" s="80">
        <v>2.27</v>
      </c>
      <c r="G872" s="80">
        <v>2.27</v>
      </c>
      <c r="H872" s="50" t="s">
        <v>278</v>
      </c>
      <c r="I872" s="50" t="s">
        <v>228</v>
      </c>
      <c r="J872" s="81"/>
      <c r="K872" s="83"/>
      <c r="L872" s="8">
        <v>1</v>
      </c>
    </row>
    <row r="873" spans="1:12" s="8" customFormat="1" ht="16.5" customHeight="1">
      <c r="A873" s="50" t="s">
        <v>370</v>
      </c>
      <c r="B873" s="79" t="s">
        <v>135</v>
      </c>
      <c r="C873" s="27" t="s">
        <v>465</v>
      </c>
      <c r="D873" s="50" t="s">
        <v>372</v>
      </c>
      <c r="E873" s="50" t="s">
        <v>535</v>
      </c>
      <c r="F873" s="80">
        <v>11.3006</v>
      </c>
      <c r="G873" s="80">
        <v>11.3006</v>
      </c>
      <c r="H873" s="50" t="s">
        <v>278</v>
      </c>
      <c r="I873" s="50" t="s">
        <v>228</v>
      </c>
      <c r="J873" s="81"/>
      <c r="K873" s="83"/>
      <c r="L873" s="8">
        <v>10</v>
      </c>
    </row>
    <row r="874" spans="1:12" s="8" customFormat="1" ht="16.5" customHeight="1">
      <c r="A874" s="50" t="s">
        <v>370</v>
      </c>
      <c r="B874" s="79" t="s">
        <v>136</v>
      </c>
      <c r="C874" s="27" t="s">
        <v>377</v>
      </c>
      <c r="D874" s="50" t="s">
        <v>372</v>
      </c>
      <c r="E874" s="50" t="s">
        <v>535</v>
      </c>
      <c r="F874" s="80">
        <v>9.4457</v>
      </c>
      <c r="G874" s="80">
        <v>9.4457</v>
      </c>
      <c r="H874" s="50" t="s">
        <v>278</v>
      </c>
      <c r="I874" s="50" t="s">
        <v>228</v>
      </c>
      <c r="J874" s="81"/>
      <c r="K874" s="83"/>
      <c r="L874" s="33">
        <v>3</v>
      </c>
    </row>
    <row r="875" spans="1:12" s="8" customFormat="1" ht="16.5" customHeight="1">
      <c r="A875" s="50" t="s">
        <v>370</v>
      </c>
      <c r="B875" s="79" t="s">
        <v>455</v>
      </c>
      <c r="C875" s="27" t="s">
        <v>371</v>
      </c>
      <c r="D875" s="50" t="s">
        <v>372</v>
      </c>
      <c r="E875" s="50" t="s">
        <v>535</v>
      </c>
      <c r="F875" s="80">
        <v>9.0177</v>
      </c>
      <c r="G875" s="80">
        <v>9.0177</v>
      </c>
      <c r="H875" s="50" t="s">
        <v>278</v>
      </c>
      <c r="I875" s="50" t="s">
        <v>228</v>
      </c>
      <c r="J875" s="81"/>
      <c r="K875" s="83"/>
      <c r="L875" s="33">
        <v>5</v>
      </c>
    </row>
    <row r="876" spans="1:12" s="8" customFormat="1" ht="16.5" customHeight="1">
      <c r="A876" s="50" t="s">
        <v>370</v>
      </c>
      <c r="B876" s="79" t="s">
        <v>342</v>
      </c>
      <c r="C876" s="27" t="s">
        <v>382</v>
      </c>
      <c r="D876" s="50" t="s">
        <v>372</v>
      </c>
      <c r="E876" s="50" t="s">
        <v>535</v>
      </c>
      <c r="F876" s="80">
        <v>0.15</v>
      </c>
      <c r="G876" s="80">
        <v>0.15</v>
      </c>
      <c r="H876" s="50" t="s">
        <v>278</v>
      </c>
      <c r="I876" s="50" t="s">
        <v>228</v>
      </c>
      <c r="J876" s="81">
        <v>1</v>
      </c>
      <c r="K876" s="83"/>
      <c r="L876" s="33">
        <v>2</v>
      </c>
    </row>
    <row r="877" spans="1:12" s="8" customFormat="1" ht="16.5" customHeight="1">
      <c r="A877" s="50" t="s">
        <v>370</v>
      </c>
      <c r="B877" s="79" t="s">
        <v>572</v>
      </c>
      <c r="C877" s="27" t="s">
        <v>392</v>
      </c>
      <c r="D877" s="50" t="s">
        <v>372</v>
      </c>
      <c r="E877" s="50" t="s">
        <v>535</v>
      </c>
      <c r="F877" s="80">
        <v>1.12</v>
      </c>
      <c r="G877" s="80">
        <v>1.12</v>
      </c>
      <c r="H877" s="50" t="s">
        <v>278</v>
      </c>
      <c r="I877" s="50" t="s">
        <v>228</v>
      </c>
      <c r="J877" s="81"/>
      <c r="K877" s="83"/>
      <c r="L877" s="33">
        <v>4</v>
      </c>
    </row>
    <row r="878" spans="1:12" s="8" customFormat="1" ht="16.5" customHeight="1">
      <c r="A878" s="50" t="s">
        <v>370</v>
      </c>
      <c r="B878" s="79" t="s">
        <v>35</v>
      </c>
      <c r="C878" s="27" t="s">
        <v>382</v>
      </c>
      <c r="D878" s="50" t="s">
        <v>372</v>
      </c>
      <c r="E878" s="50" t="s">
        <v>535</v>
      </c>
      <c r="F878" s="80">
        <v>3.7431</v>
      </c>
      <c r="G878" s="80">
        <v>3.7431</v>
      </c>
      <c r="H878" s="50" t="s">
        <v>278</v>
      </c>
      <c r="I878" s="50" t="s">
        <v>228</v>
      </c>
      <c r="J878" s="81"/>
      <c r="K878" s="83"/>
      <c r="L878" s="33">
        <v>2</v>
      </c>
    </row>
    <row r="879" spans="1:12" s="8" customFormat="1" ht="16.5" customHeight="1">
      <c r="A879" s="50" t="s">
        <v>370</v>
      </c>
      <c r="B879" s="79" t="s">
        <v>573</v>
      </c>
      <c r="C879" s="27" t="s">
        <v>374</v>
      </c>
      <c r="D879" s="50" t="s">
        <v>372</v>
      </c>
      <c r="E879" s="50" t="s">
        <v>535</v>
      </c>
      <c r="F879" s="80">
        <v>0.87</v>
      </c>
      <c r="G879" s="80">
        <v>0.87</v>
      </c>
      <c r="H879" s="50" t="s">
        <v>278</v>
      </c>
      <c r="I879" s="50" t="s">
        <v>228</v>
      </c>
      <c r="J879" s="81">
        <v>1</v>
      </c>
      <c r="K879" s="83"/>
      <c r="L879" s="8">
        <v>1</v>
      </c>
    </row>
    <row r="880" spans="1:12" s="8" customFormat="1" ht="16.5" customHeight="1">
      <c r="A880" s="50" t="s">
        <v>370</v>
      </c>
      <c r="B880" s="79" t="s">
        <v>461</v>
      </c>
      <c r="C880" s="27" t="s">
        <v>371</v>
      </c>
      <c r="D880" s="50" t="s">
        <v>372</v>
      </c>
      <c r="E880" s="50" t="s">
        <v>535</v>
      </c>
      <c r="F880" s="80">
        <v>0.075</v>
      </c>
      <c r="G880" s="80">
        <v>0.075</v>
      </c>
      <c r="H880" s="50" t="s">
        <v>278</v>
      </c>
      <c r="I880" s="50" t="s">
        <v>228</v>
      </c>
      <c r="J880" s="81"/>
      <c r="K880" s="83"/>
      <c r="L880" s="33">
        <v>5</v>
      </c>
    </row>
    <row r="881" spans="1:12" s="8" customFormat="1" ht="16.5" customHeight="1">
      <c r="A881" s="50" t="s">
        <v>370</v>
      </c>
      <c r="B881" s="79" t="s">
        <v>139</v>
      </c>
      <c r="C881" s="27" t="s">
        <v>382</v>
      </c>
      <c r="D881" s="50" t="s">
        <v>372</v>
      </c>
      <c r="E881" s="50" t="s">
        <v>535</v>
      </c>
      <c r="F881" s="80">
        <v>2.1461</v>
      </c>
      <c r="G881" s="80">
        <v>2.1461</v>
      </c>
      <c r="H881" s="50" t="s">
        <v>278</v>
      </c>
      <c r="I881" s="50" t="s">
        <v>228</v>
      </c>
      <c r="J881" s="81"/>
      <c r="K881" s="83"/>
      <c r="L881" s="33">
        <v>2</v>
      </c>
    </row>
    <row r="882" spans="1:12" s="8" customFormat="1" ht="16.5" customHeight="1">
      <c r="A882" s="50" t="s">
        <v>370</v>
      </c>
      <c r="B882" s="79" t="s">
        <v>574</v>
      </c>
      <c r="C882" s="27" t="s">
        <v>374</v>
      </c>
      <c r="D882" s="50" t="s">
        <v>372</v>
      </c>
      <c r="E882" s="50" t="s">
        <v>535</v>
      </c>
      <c r="F882" s="80">
        <v>0.3</v>
      </c>
      <c r="G882" s="80">
        <v>0.3</v>
      </c>
      <c r="H882" s="50" t="s">
        <v>278</v>
      </c>
      <c r="I882" s="50" t="s">
        <v>228</v>
      </c>
      <c r="J882" s="81"/>
      <c r="K882" s="83"/>
      <c r="L882" s="8">
        <v>1</v>
      </c>
    </row>
    <row r="883" spans="1:12" s="8" customFormat="1" ht="16.5" customHeight="1">
      <c r="A883" s="50" t="s">
        <v>370</v>
      </c>
      <c r="B883" s="79" t="s">
        <v>575</v>
      </c>
      <c r="C883" s="27" t="s">
        <v>576</v>
      </c>
      <c r="D883" s="50" t="s">
        <v>372</v>
      </c>
      <c r="E883" s="50" t="s">
        <v>535</v>
      </c>
      <c r="F883" s="80">
        <v>7.78</v>
      </c>
      <c r="G883" s="80">
        <v>7.78</v>
      </c>
      <c r="H883" s="50" t="s">
        <v>278</v>
      </c>
      <c r="I883" s="50" t="s">
        <v>228</v>
      </c>
      <c r="J883" s="81">
        <v>1</v>
      </c>
      <c r="K883" s="83"/>
      <c r="L883" s="8">
        <v>14</v>
      </c>
    </row>
    <row r="884" spans="1:12" s="8" customFormat="1" ht="16.5" customHeight="1">
      <c r="A884" s="50" t="s">
        <v>370</v>
      </c>
      <c r="B884" s="79" t="s">
        <v>468</v>
      </c>
      <c r="C884" s="27" t="s">
        <v>577</v>
      </c>
      <c r="D884" s="50" t="s">
        <v>372</v>
      </c>
      <c r="E884" s="50" t="s">
        <v>535</v>
      </c>
      <c r="F884" s="80">
        <v>1.1709</v>
      </c>
      <c r="G884" s="80">
        <v>1.1709</v>
      </c>
      <c r="H884" s="50" t="s">
        <v>278</v>
      </c>
      <c r="I884" s="50" t="s">
        <v>228</v>
      </c>
      <c r="J884" s="81">
        <v>1</v>
      </c>
      <c r="K884" s="83"/>
      <c r="L884" s="8">
        <v>26</v>
      </c>
    </row>
    <row r="885" spans="1:12" s="8" customFormat="1" ht="16.5" customHeight="1">
      <c r="A885" s="50" t="s">
        <v>370</v>
      </c>
      <c r="B885" s="79" t="s">
        <v>103</v>
      </c>
      <c r="C885" s="27" t="s">
        <v>380</v>
      </c>
      <c r="D885" s="50" t="s">
        <v>372</v>
      </c>
      <c r="E885" s="50" t="s">
        <v>535</v>
      </c>
      <c r="F885" s="80">
        <v>2.4</v>
      </c>
      <c r="G885" s="80">
        <v>2.4</v>
      </c>
      <c r="H885" s="50" t="s">
        <v>278</v>
      </c>
      <c r="I885" s="50" t="s">
        <v>228</v>
      </c>
      <c r="J885" s="81"/>
      <c r="K885" s="83"/>
      <c r="L885" s="33">
        <v>6</v>
      </c>
    </row>
    <row r="886" spans="1:12" s="8" customFormat="1" ht="16.5" customHeight="1">
      <c r="A886" s="50" t="s">
        <v>370</v>
      </c>
      <c r="B886" s="79" t="s">
        <v>165</v>
      </c>
      <c r="C886" s="27" t="s">
        <v>374</v>
      </c>
      <c r="D886" s="50" t="s">
        <v>372</v>
      </c>
      <c r="E886" s="50" t="s">
        <v>535</v>
      </c>
      <c r="F886" s="80">
        <v>2.9354</v>
      </c>
      <c r="G886" s="80">
        <v>2.9354</v>
      </c>
      <c r="H886" s="50" t="s">
        <v>278</v>
      </c>
      <c r="I886" s="50" t="s">
        <v>228</v>
      </c>
      <c r="J886" s="81"/>
      <c r="K886" s="83"/>
      <c r="L886" s="8">
        <v>1</v>
      </c>
    </row>
    <row r="887" spans="1:12" s="8" customFormat="1" ht="16.5" customHeight="1">
      <c r="A887" s="50" t="s">
        <v>370</v>
      </c>
      <c r="B887" s="79" t="s">
        <v>142</v>
      </c>
      <c r="C887" s="27" t="s">
        <v>371</v>
      </c>
      <c r="D887" s="50" t="s">
        <v>372</v>
      </c>
      <c r="E887" s="50" t="s">
        <v>535</v>
      </c>
      <c r="F887" s="80">
        <v>15.0913</v>
      </c>
      <c r="G887" s="80">
        <v>15.0913</v>
      </c>
      <c r="H887" s="50" t="s">
        <v>278</v>
      </c>
      <c r="I887" s="50" t="s">
        <v>228</v>
      </c>
      <c r="J887" s="81">
        <v>1</v>
      </c>
      <c r="K887" s="83"/>
      <c r="L887" s="33">
        <v>5</v>
      </c>
    </row>
    <row r="888" spans="1:12" s="8" customFormat="1" ht="16.5" customHeight="1">
      <c r="A888" s="50" t="s">
        <v>370</v>
      </c>
      <c r="B888" s="79" t="s">
        <v>471</v>
      </c>
      <c r="C888" s="27" t="s">
        <v>382</v>
      </c>
      <c r="D888" s="50" t="s">
        <v>372</v>
      </c>
      <c r="E888" s="50" t="s">
        <v>535</v>
      </c>
      <c r="F888" s="80">
        <v>1.93</v>
      </c>
      <c r="G888" s="80">
        <v>1.93</v>
      </c>
      <c r="H888" s="50" t="s">
        <v>278</v>
      </c>
      <c r="I888" s="50" t="s">
        <v>228</v>
      </c>
      <c r="J888" s="81"/>
      <c r="K888" s="83"/>
      <c r="L888" s="33">
        <v>2</v>
      </c>
    </row>
    <row r="889" spans="1:12" s="8" customFormat="1" ht="16.5" customHeight="1">
      <c r="A889" s="50" t="s">
        <v>370</v>
      </c>
      <c r="B889" s="79" t="s">
        <v>578</v>
      </c>
      <c r="C889" s="27" t="s">
        <v>579</v>
      </c>
      <c r="D889" s="50" t="s">
        <v>372</v>
      </c>
      <c r="E889" s="50" t="s">
        <v>535</v>
      </c>
      <c r="F889" s="80">
        <v>1.98</v>
      </c>
      <c r="G889" s="80">
        <v>1.98</v>
      </c>
      <c r="H889" s="50" t="s">
        <v>278</v>
      </c>
      <c r="I889" s="50" t="s">
        <v>228</v>
      </c>
      <c r="J889" s="81"/>
      <c r="K889" s="83"/>
      <c r="L889" s="8">
        <v>46</v>
      </c>
    </row>
    <row r="890" spans="1:12" s="8" customFormat="1" ht="16.5" customHeight="1">
      <c r="A890" s="50" t="s">
        <v>370</v>
      </c>
      <c r="B890" s="79" t="s">
        <v>580</v>
      </c>
      <c r="C890" s="27" t="s">
        <v>377</v>
      </c>
      <c r="D890" s="50" t="s">
        <v>372</v>
      </c>
      <c r="E890" s="50" t="s">
        <v>535</v>
      </c>
      <c r="F890" s="80">
        <v>0.71</v>
      </c>
      <c r="G890" s="80">
        <v>0.71</v>
      </c>
      <c r="H890" s="50" t="s">
        <v>278</v>
      </c>
      <c r="I890" s="50" t="s">
        <v>228</v>
      </c>
      <c r="J890" s="81"/>
      <c r="K890" s="83"/>
      <c r="L890" s="33">
        <v>3</v>
      </c>
    </row>
    <row r="891" spans="1:12" s="8" customFormat="1" ht="16.5" customHeight="1">
      <c r="A891" s="50" t="s">
        <v>370</v>
      </c>
      <c r="B891" s="79" t="s">
        <v>473</v>
      </c>
      <c r="C891" s="27" t="s">
        <v>392</v>
      </c>
      <c r="D891" s="50" t="s">
        <v>372</v>
      </c>
      <c r="E891" s="50" t="s">
        <v>535</v>
      </c>
      <c r="F891" s="80">
        <v>1.1</v>
      </c>
      <c r="G891" s="80">
        <v>1.1</v>
      </c>
      <c r="H891" s="50" t="s">
        <v>278</v>
      </c>
      <c r="I891" s="50" t="s">
        <v>228</v>
      </c>
      <c r="J891" s="81"/>
      <c r="K891" s="83"/>
      <c r="L891" s="33">
        <v>4</v>
      </c>
    </row>
    <row r="892" spans="1:12" s="8" customFormat="1" ht="16.5" customHeight="1">
      <c r="A892" s="50" t="s">
        <v>370</v>
      </c>
      <c r="B892" s="79" t="s">
        <v>478</v>
      </c>
      <c r="C892" s="27" t="s">
        <v>398</v>
      </c>
      <c r="D892" s="50" t="s">
        <v>372</v>
      </c>
      <c r="E892" s="50" t="s">
        <v>535</v>
      </c>
      <c r="F892" s="80">
        <v>0.54</v>
      </c>
      <c r="G892" s="80">
        <v>0.54</v>
      </c>
      <c r="H892" s="50" t="s">
        <v>278</v>
      </c>
      <c r="I892" s="50" t="s">
        <v>228</v>
      </c>
      <c r="J892" s="81">
        <v>1</v>
      </c>
      <c r="K892" s="83"/>
      <c r="L892" s="8">
        <v>8</v>
      </c>
    </row>
    <row r="893" spans="1:12" s="8" customFormat="1" ht="16.5" customHeight="1">
      <c r="A893" s="50" t="s">
        <v>370</v>
      </c>
      <c r="B893" s="79" t="s">
        <v>581</v>
      </c>
      <c r="C893" s="27" t="s">
        <v>374</v>
      </c>
      <c r="D893" s="50" t="s">
        <v>372</v>
      </c>
      <c r="E893" s="50" t="s">
        <v>535</v>
      </c>
      <c r="F893" s="80">
        <v>0.81</v>
      </c>
      <c r="G893" s="80">
        <v>0.81</v>
      </c>
      <c r="H893" s="50" t="s">
        <v>278</v>
      </c>
      <c r="I893" s="50" t="s">
        <v>228</v>
      </c>
      <c r="J893" s="81"/>
      <c r="K893" s="83"/>
      <c r="L893" s="8">
        <v>1</v>
      </c>
    </row>
    <row r="894" spans="1:12" s="8" customFormat="1" ht="16.5" customHeight="1">
      <c r="A894" s="50" t="s">
        <v>370</v>
      </c>
      <c r="B894" s="79" t="s">
        <v>311</v>
      </c>
      <c r="C894" s="27" t="s">
        <v>521</v>
      </c>
      <c r="D894" s="50" t="s">
        <v>372</v>
      </c>
      <c r="E894" s="50" t="s">
        <v>535</v>
      </c>
      <c r="F894" s="80">
        <v>4.06</v>
      </c>
      <c r="G894" s="80">
        <v>4.06</v>
      </c>
      <c r="H894" s="50" t="s">
        <v>278</v>
      </c>
      <c r="I894" s="50" t="s">
        <v>228</v>
      </c>
      <c r="J894" s="81"/>
      <c r="K894" s="83"/>
      <c r="L894" s="8">
        <v>17</v>
      </c>
    </row>
    <row r="895" spans="1:12" s="8" customFormat="1" ht="16.5" customHeight="1">
      <c r="A895" s="50" t="s">
        <v>370</v>
      </c>
      <c r="B895" s="79" t="s">
        <v>477</v>
      </c>
      <c r="C895" s="27" t="s">
        <v>521</v>
      </c>
      <c r="D895" s="50" t="s">
        <v>372</v>
      </c>
      <c r="E895" s="50" t="s">
        <v>535</v>
      </c>
      <c r="F895" s="80">
        <v>1.95</v>
      </c>
      <c r="G895" s="80">
        <v>1.95</v>
      </c>
      <c r="H895" s="50" t="s">
        <v>278</v>
      </c>
      <c r="I895" s="50" t="s">
        <v>228</v>
      </c>
      <c r="J895" s="81"/>
      <c r="K895" s="83"/>
      <c r="L895" s="8">
        <v>17</v>
      </c>
    </row>
    <row r="896" spans="1:12" s="8" customFormat="1" ht="16.5" customHeight="1">
      <c r="A896" s="50" t="s">
        <v>370</v>
      </c>
      <c r="B896" s="79" t="s">
        <v>476</v>
      </c>
      <c r="C896" s="27" t="s">
        <v>382</v>
      </c>
      <c r="D896" s="50" t="s">
        <v>372</v>
      </c>
      <c r="E896" s="50" t="s">
        <v>535</v>
      </c>
      <c r="F896" s="80">
        <v>0.79</v>
      </c>
      <c r="G896" s="80">
        <v>0.79</v>
      </c>
      <c r="H896" s="50" t="s">
        <v>278</v>
      </c>
      <c r="I896" s="50" t="s">
        <v>228</v>
      </c>
      <c r="J896" s="81"/>
      <c r="K896" s="83"/>
      <c r="L896" s="33">
        <v>2</v>
      </c>
    </row>
    <row r="897" spans="1:12" s="8" customFormat="1" ht="16.5" customHeight="1">
      <c r="A897" s="50" t="s">
        <v>370</v>
      </c>
      <c r="B897" s="79" t="s">
        <v>481</v>
      </c>
      <c r="C897" s="27" t="s">
        <v>392</v>
      </c>
      <c r="D897" s="50" t="s">
        <v>372</v>
      </c>
      <c r="E897" s="50" t="s">
        <v>535</v>
      </c>
      <c r="F897" s="80">
        <v>0.4</v>
      </c>
      <c r="G897" s="80">
        <v>0.4</v>
      </c>
      <c r="H897" s="50" t="s">
        <v>278</v>
      </c>
      <c r="I897" s="50" t="s">
        <v>228</v>
      </c>
      <c r="J897" s="81">
        <v>1</v>
      </c>
      <c r="K897" s="83"/>
      <c r="L897" s="33">
        <v>4</v>
      </c>
    </row>
    <row r="898" spans="1:12" s="8" customFormat="1" ht="16.5" customHeight="1">
      <c r="A898" s="50" t="s">
        <v>370</v>
      </c>
      <c r="B898" s="79" t="s">
        <v>480</v>
      </c>
      <c r="C898" s="27" t="s">
        <v>380</v>
      </c>
      <c r="D898" s="50" t="s">
        <v>372</v>
      </c>
      <c r="E898" s="50" t="s">
        <v>535</v>
      </c>
      <c r="F898" s="80">
        <v>0.66</v>
      </c>
      <c r="G898" s="80">
        <v>0.66</v>
      </c>
      <c r="H898" s="50" t="s">
        <v>278</v>
      </c>
      <c r="I898" s="50" t="s">
        <v>228</v>
      </c>
      <c r="J898" s="81"/>
      <c r="K898" s="83"/>
      <c r="L898" s="33">
        <v>6</v>
      </c>
    </row>
    <row r="899" spans="1:12" s="8" customFormat="1" ht="16.5" customHeight="1">
      <c r="A899" s="50" t="s">
        <v>370</v>
      </c>
      <c r="B899" s="79" t="s">
        <v>143</v>
      </c>
      <c r="C899" s="27" t="s">
        <v>582</v>
      </c>
      <c r="D899" s="50" t="s">
        <v>372</v>
      </c>
      <c r="E899" s="50" t="s">
        <v>535</v>
      </c>
      <c r="F899" s="80">
        <v>3.37</v>
      </c>
      <c r="G899" s="80">
        <v>3.37</v>
      </c>
      <c r="H899" s="50" t="s">
        <v>278</v>
      </c>
      <c r="I899" s="50" t="s">
        <v>228</v>
      </c>
      <c r="J899" s="81"/>
      <c r="K899" s="83"/>
      <c r="L899" s="8">
        <v>39</v>
      </c>
    </row>
    <row r="900" spans="1:12" s="8" customFormat="1" ht="16.5" customHeight="1">
      <c r="A900" s="50" t="s">
        <v>370</v>
      </c>
      <c r="B900" s="79" t="s">
        <v>483</v>
      </c>
      <c r="C900" s="27" t="s">
        <v>395</v>
      </c>
      <c r="D900" s="50" t="s">
        <v>372</v>
      </c>
      <c r="E900" s="50" t="s">
        <v>535</v>
      </c>
      <c r="F900" s="80">
        <v>0.12</v>
      </c>
      <c r="G900" s="80">
        <v>0.12</v>
      </c>
      <c r="H900" s="50" t="s">
        <v>278</v>
      </c>
      <c r="I900" s="50" t="s">
        <v>228</v>
      </c>
      <c r="J900" s="81"/>
      <c r="K900" s="83"/>
      <c r="L900" s="8">
        <v>7</v>
      </c>
    </row>
    <row r="901" spans="1:12" s="8" customFormat="1" ht="16.5" customHeight="1">
      <c r="A901" s="50" t="s">
        <v>370</v>
      </c>
      <c r="B901" s="79" t="s">
        <v>486</v>
      </c>
      <c r="C901" s="27" t="s">
        <v>374</v>
      </c>
      <c r="D901" s="50" t="s">
        <v>372</v>
      </c>
      <c r="E901" s="50" t="s">
        <v>535</v>
      </c>
      <c r="F901" s="80">
        <v>1.78</v>
      </c>
      <c r="G901" s="80">
        <v>1.78</v>
      </c>
      <c r="H901" s="50" t="s">
        <v>278</v>
      </c>
      <c r="I901" s="50" t="s">
        <v>228</v>
      </c>
      <c r="J901" s="81"/>
      <c r="K901" s="83"/>
      <c r="L901" s="8">
        <v>1</v>
      </c>
    </row>
    <row r="902" spans="1:12" s="8" customFormat="1" ht="16.5" customHeight="1">
      <c r="A902" s="50" t="s">
        <v>370</v>
      </c>
      <c r="B902" s="79" t="s">
        <v>583</v>
      </c>
      <c r="C902" s="27" t="s">
        <v>374</v>
      </c>
      <c r="D902" s="50" t="s">
        <v>372</v>
      </c>
      <c r="E902" s="50" t="s">
        <v>535</v>
      </c>
      <c r="F902" s="80">
        <v>1.66</v>
      </c>
      <c r="G902" s="80">
        <v>1.66</v>
      </c>
      <c r="H902" s="50" t="s">
        <v>278</v>
      </c>
      <c r="I902" s="50" t="s">
        <v>228</v>
      </c>
      <c r="J902" s="81"/>
      <c r="K902" s="83"/>
      <c r="L902" s="8">
        <v>1</v>
      </c>
    </row>
    <row r="903" spans="1:12" s="8" customFormat="1" ht="16.5" customHeight="1">
      <c r="A903" s="50" t="s">
        <v>370</v>
      </c>
      <c r="B903" s="79" t="s">
        <v>255</v>
      </c>
      <c r="C903" s="27" t="s">
        <v>374</v>
      </c>
      <c r="D903" s="50" t="s">
        <v>372</v>
      </c>
      <c r="E903" s="50" t="s">
        <v>535</v>
      </c>
      <c r="F903" s="80">
        <v>2.71</v>
      </c>
      <c r="G903" s="80">
        <v>2.71</v>
      </c>
      <c r="H903" s="50" t="s">
        <v>278</v>
      </c>
      <c r="I903" s="50" t="s">
        <v>228</v>
      </c>
      <c r="J903" s="81"/>
      <c r="K903" s="83"/>
      <c r="L903" s="8">
        <v>1</v>
      </c>
    </row>
    <row r="904" spans="1:12" s="8" customFormat="1" ht="16.5" customHeight="1">
      <c r="A904" s="50" t="s">
        <v>370</v>
      </c>
      <c r="B904" s="79" t="s">
        <v>141</v>
      </c>
      <c r="C904" s="27" t="s">
        <v>374</v>
      </c>
      <c r="D904" s="50" t="s">
        <v>372</v>
      </c>
      <c r="E904" s="50" t="s">
        <v>535</v>
      </c>
      <c r="F904" s="80">
        <v>13.0281</v>
      </c>
      <c r="G904" s="80">
        <v>13.0281</v>
      </c>
      <c r="H904" s="50" t="s">
        <v>278</v>
      </c>
      <c r="I904" s="50" t="s">
        <v>228</v>
      </c>
      <c r="J904" s="81">
        <v>1</v>
      </c>
      <c r="K904" s="83"/>
      <c r="L904" s="8">
        <v>1</v>
      </c>
    </row>
    <row r="905" spans="1:12" s="8" customFormat="1" ht="16.5" customHeight="1">
      <c r="A905" s="50" t="s">
        <v>370</v>
      </c>
      <c r="B905" s="79" t="s">
        <v>254</v>
      </c>
      <c r="C905" s="27" t="s">
        <v>374</v>
      </c>
      <c r="D905" s="50" t="s">
        <v>372</v>
      </c>
      <c r="E905" s="50" t="s">
        <v>535</v>
      </c>
      <c r="F905" s="80">
        <v>16.2283</v>
      </c>
      <c r="G905" s="80">
        <v>16.2283</v>
      </c>
      <c r="H905" s="50" t="s">
        <v>278</v>
      </c>
      <c r="I905" s="50" t="s">
        <v>228</v>
      </c>
      <c r="J905" s="81"/>
      <c r="K905" s="83"/>
      <c r="L905" s="8">
        <v>1</v>
      </c>
    </row>
    <row r="906" spans="1:12" s="8" customFormat="1" ht="16.5" customHeight="1">
      <c r="A906" s="50" t="s">
        <v>370</v>
      </c>
      <c r="B906" s="79" t="s">
        <v>256</v>
      </c>
      <c r="C906" s="27" t="s">
        <v>374</v>
      </c>
      <c r="D906" s="50" t="s">
        <v>372</v>
      </c>
      <c r="E906" s="50" t="s">
        <v>535</v>
      </c>
      <c r="F906" s="80">
        <v>0.697</v>
      </c>
      <c r="G906" s="80">
        <v>0.697</v>
      </c>
      <c r="H906" s="50" t="s">
        <v>278</v>
      </c>
      <c r="I906" s="50" t="s">
        <v>228</v>
      </c>
      <c r="J906" s="81"/>
      <c r="K906" s="83"/>
      <c r="L906" s="8">
        <v>1</v>
      </c>
    </row>
    <row r="907" spans="1:12" s="8" customFormat="1" ht="16.5" customHeight="1">
      <c r="A907" s="50" t="s">
        <v>370</v>
      </c>
      <c r="B907" s="79" t="s">
        <v>485</v>
      </c>
      <c r="C907" s="27" t="s">
        <v>374</v>
      </c>
      <c r="D907" s="50" t="s">
        <v>372</v>
      </c>
      <c r="E907" s="50" t="s">
        <v>535</v>
      </c>
      <c r="F907" s="80">
        <v>1.1</v>
      </c>
      <c r="G907" s="80">
        <v>1.1</v>
      </c>
      <c r="H907" s="50" t="s">
        <v>278</v>
      </c>
      <c r="I907" s="50" t="s">
        <v>228</v>
      </c>
      <c r="J907" s="81"/>
      <c r="K907" s="83"/>
      <c r="L907" s="8">
        <v>1</v>
      </c>
    </row>
    <row r="908" spans="1:12" s="8" customFormat="1" ht="16.5" customHeight="1">
      <c r="A908" s="50" t="s">
        <v>370</v>
      </c>
      <c r="B908" s="79" t="s">
        <v>487</v>
      </c>
      <c r="C908" s="27" t="s">
        <v>374</v>
      </c>
      <c r="D908" s="50" t="s">
        <v>372</v>
      </c>
      <c r="E908" s="50" t="s">
        <v>535</v>
      </c>
      <c r="F908" s="80">
        <v>1.15</v>
      </c>
      <c r="G908" s="80">
        <v>1.15</v>
      </c>
      <c r="H908" s="50" t="s">
        <v>278</v>
      </c>
      <c r="I908" s="50" t="s">
        <v>228</v>
      </c>
      <c r="J908" s="81"/>
      <c r="K908" s="83"/>
      <c r="L908" s="8">
        <v>1</v>
      </c>
    </row>
    <row r="909" spans="1:12" s="8" customFormat="1" ht="16.5" customHeight="1">
      <c r="A909" s="50" t="s">
        <v>370</v>
      </c>
      <c r="B909" s="79" t="s">
        <v>584</v>
      </c>
      <c r="C909" s="27" t="s">
        <v>374</v>
      </c>
      <c r="D909" s="50" t="s">
        <v>372</v>
      </c>
      <c r="E909" s="50" t="s">
        <v>535</v>
      </c>
      <c r="F909" s="80">
        <v>3.2</v>
      </c>
      <c r="G909" s="80">
        <v>3.2</v>
      </c>
      <c r="H909" s="50" t="s">
        <v>278</v>
      </c>
      <c r="I909" s="50" t="s">
        <v>228</v>
      </c>
      <c r="J909" s="81"/>
      <c r="K909" s="83"/>
      <c r="L909" s="8">
        <v>1</v>
      </c>
    </row>
    <row r="910" spans="1:12" s="8" customFormat="1" ht="16.5" customHeight="1">
      <c r="A910" s="50" t="s">
        <v>370</v>
      </c>
      <c r="B910" s="79" t="s">
        <v>100</v>
      </c>
      <c r="C910" s="27" t="s">
        <v>377</v>
      </c>
      <c r="D910" s="50" t="s">
        <v>372</v>
      </c>
      <c r="E910" s="50" t="s">
        <v>535</v>
      </c>
      <c r="F910" s="80">
        <v>1.07</v>
      </c>
      <c r="G910" s="80">
        <v>1.07</v>
      </c>
      <c r="H910" s="50" t="s">
        <v>278</v>
      </c>
      <c r="I910" s="50" t="s">
        <v>228</v>
      </c>
      <c r="J910" s="81"/>
      <c r="K910" s="83"/>
      <c r="L910" s="33">
        <v>3</v>
      </c>
    </row>
    <row r="911" spans="1:12" s="8" customFormat="1" ht="16.5" customHeight="1">
      <c r="A911" s="50" t="s">
        <v>370</v>
      </c>
      <c r="B911" s="79" t="s">
        <v>488</v>
      </c>
      <c r="C911" s="27" t="s">
        <v>392</v>
      </c>
      <c r="D911" s="50" t="s">
        <v>372</v>
      </c>
      <c r="E911" s="50" t="s">
        <v>535</v>
      </c>
      <c r="F911" s="80">
        <v>1.55</v>
      </c>
      <c r="G911" s="80">
        <v>1.55</v>
      </c>
      <c r="H911" s="50" t="s">
        <v>278</v>
      </c>
      <c r="I911" s="50" t="s">
        <v>228</v>
      </c>
      <c r="J911" s="81"/>
      <c r="K911" s="83"/>
      <c r="L911" s="33">
        <v>4</v>
      </c>
    </row>
    <row r="912" spans="1:12" s="8" customFormat="1" ht="16.5" customHeight="1">
      <c r="A912" s="50" t="s">
        <v>370</v>
      </c>
      <c r="B912" s="79" t="s">
        <v>312</v>
      </c>
      <c r="C912" s="27" t="s">
        <v>544</v>
      </c>
      <c r="D912" s="50" t="s">
        <v>372</v>
      </c>
      <c r="E912" s="50" t="s">
        <v>535</v>
      </c>
      <c r="F912" s="80">
        <v>48.5694</v>
      </c>
      <c r="G912" s="80">
        <v>48.5694</v>
      </c>
      <c r="H912" s="50" t="s">
        <v>278</v>
      </c>
      <c r="I912" s="50" t="s">
        <v>228</v>
      </c>
      <c r="J912" s="81"/>
      <c r="K912" s="83"/>
      <c r="L912" s="8">
        <v>19</v>
      </c>
    </row>
    <row r="913" spans="1:12" s="8" customFormat="1" ht="16.5" customHeight="1">
      <c r="A913" s="50" t="s">
        <v>370</v>
      </c>
      <c r="B913" s="79" t="s">
        <v>491</v>
      </c>
      <c r="C913" s="27" t="s">
        <v>377</v>
      </c>
      <c r="D913" s="50" t="s">
        <v>372</v>
      </c>
      <c r="E913" s="50" t="s">
        <v>535</v>
      </c>
      <c r="F913" s="80">
        <v>1.91</v>
      </c>
      <c r="G913" s="80">
        <v>1.91</v>
      </c>
      <c r="H913" s="50" t="s">
        <v>278</v>
      </c>
      <c r="I913" s="50" t="s">
        <v>228</v>
      </c>
      <c r="J913" s="81">
        <v>1</v>
      </c>
      <c r="K913" s="83"/>
      <c r="L913" s="33">
        <v>3</v>
      </c>
    </row>
    <row r="914" spans="1:12" s="8" customFormat="1" ht="16.5" customHeight="1">
      <c r="A914" s="50" t="s">
        <v>370</v>
      </c>
      <c r="B914" s="79" t="s">
        <v>492</v>
      </c>
      <c r="C914" s="27" t="s">
        <v>380</v>
      </c>
      <c r="D914" s="50" t="s">
        <v>372</v>
      </c>
      <c r="E914" s="50" t="s">
        <v>535</v>
      </c>
      <c r="F914" s="80">
        <v>1.2</v>
      </c>
      <c r="G914" s="80">
        <v>1.2</v>
      </c>
      <c r="H914" s="50" t="s">
        <v>278</v>
      </c>
      <c r="I914" s="50" t="s">
        <v>228</v>
      </c>
      <c r="J914" s="81"/>
      <c r="K914" s="83"/>
      <c r="L914" s="33">
        <v>6</v>
      </c>
    </row>
    <row r="915" spans="1:12" s="8" customFormat="1" ht="16.5" customHeight="1">
      <c r="A915" s="50" t="s">
        <v>370</v>
      </c>
      <c r="B915" s="79" t="s">
        <v>197</v>
      </c>
      <c r="C915" s="27" t="s">
        <v>392</v>
      </c>
      <c r="D915" s="50" t="s">
        <v>372</v>
      </c>
      <c r="E915" s="50" t="s">
        <v>535</v>
      </c>
      <c r="F915" s="80">
        <v>3.13</v>
      </c>
      <c r="G915" s="80">
        <v>3.13</v>
      </c>
      <c r="H915" s="50" t="s">
        <v>278</v>
      </c>
      <c r="I915" s="50" t="s">
        <v>228</v>
      </c>
      <c r="J915" s="81"/>
      <c r="K915" s="83"/>
      <c r="L915" s="33">
        <v>4</v>
      </c>
    </row>
    <row r="916" spans="1:12" s="8" customFormat="1" ht="16.5" customHeight="1">
      <c r="A916" s="50" t="s">
        <v>370</v>
      </c>
      <c r="B916" s="79" t="s">
        <v>44</v>
      </c>
      <c r="C916" s="27" t="s">
        <v>374</v>
      </c>
      <c r="D916" s="50" t="s">
        <v>372</v>
      </c>
      <c r="E916" s="50" t="s">
        <v>535</v>
      </c>
      <c r="F916" s="80">
        <v>1.1</v>
      </c>
      <c r="G916" s="80">
        <v>1.1</v>
      </c>
      <c r="H916" s="50" t="s">
        <v>278</v>
      </c>
      <c r="I916" s="50" t="s">
        <v>228</v>
      </c>
      <c r="J916" s="81"/>
      <c r="K916" s="83"/>
      <c r="L916" s="8">
        <v>1</v>
      </c>
    </row>
    <row r="917" spans="1:12" s="8" customFormat="1" ht="16.5" customHeight="1">
      <c r="A917" s="50" t="s">
        <v>370</v>
      </c>
      <c r="B917" s="79" t="s">
        <v>494</v>
      </c>
      <c r="C917" s="27" t="s">
        <v>374</v>
      </c>
      <c r="D917" s="50" t="s">
        <v>372</v>
      </c>
      <c r="E917" s="50" t="s">
        <v>535</v>
      </c>
      <c r="F917" s="80">
        <v>0.3</v>
      </c>
      <c r="G917" s="80">
        <v>0.3</v>
      </c>
      <c r="H917" s="50" t="s">
        <v>278</v>
      </c>
      <c r="I917" s="50" t="s">
        <v>228</v>
      </c>
      <c r="J917" s="81"/>
      <c r="K917" s="83"/>
      <c r="L917" s="8">
        <v>1</v>
      </c>
    </row>
    <row r="918" spans="1:12" s="8" customFormat="1" ht="16.5" customHeight="1">
      <c r="A918" s="50" t="s">
        <v>370</v>
      </c>
      <c r="B918" s="79" t="s">
        <v>585</v>
      </c>
      <c r="C918" s="27" t="s">
        <v>374</v>
      </c>
      <c r="D918" s="50" t="s">
        <v>372</v>
      </c>
      <c r="E918" s="50" t="s">
        <v>535</v>
      </c>
      <c r="F918" s="80">
        <v>0.47</v>
      </c>
      <c r="G918" s="80">
        <v>0.47</v>
      </c>
      <c r="H918" s="50" t="s">
        <v>278</v>
      </c>
      <c r="I918" s="50" t="s">
        <v>228</v>
      </c>
      <c r="J918" s="81"/>
      <c r="K918" s="83"/>
      <c r="L918" s="8">
        <v>1</v>
      </c>
    </row>
    <row r="919" spans="1:12" s="8" customFormat="1" ht="16.5" customHeight="1">
      <c r="A919" s="50" t="s">
        <v>370</v>
      </c>
      <c r="B919" s="79" t="s">
        <v>43</v>
      </c>
      <c r="C919" s="27" t="s">
        <v>382</v>
      </c>
      <c r="D919" s="50" t="s">
        <v>372</v>
      </c>
      <c r="E919" s="50" t="s">
        <v>535</v>
      </c>
      <c r="F919" s="80">
        <v>2.1</v>
      </c>
      <c r="G919" s="80">
        <v>2.1</v>
      </c>
      <c r="H919" s="50" t="s">
        <v>278</v>
      </c>
      <c r="I919" s="50" t="s">
        <v>228</v>
      </c>
      <c r="J919" s="81"/>
      <c r="K919" s="83"/>
      <c r="L919" s="33">
        <v>2</v>
      </c>
    </row>
    <row r="920" spans="1:12" s="8" customFormat="1" ht="16.5" customHeight="1">
      <c r="A920" s="50" t="s">
        <v>370</v>
      </c>
      <c r="B920" s="79" t="s">
        <v>586</v>
      </c>
      <c r="C920" s="27" t="s">
        <v>395</v>
      </c>
      <c r="D920" s="50" t="s">
        <v>372</v>
      </c>
      <c r="E920" s="50" t="s">
        <v>535</v>
      </c>
      <c r="F920" s="80">
        <v>1.2</v>
      </c>
      <c r="G920" s="80">
        <v>1.2</v>
      </c>
      <c r="H920" s="50" t="s">
        <v>278</v>
      </c>
      <c r="I920" s="50" t="s">
        <v>228</v>
      </c>
      <c r="J920" s="81"/>
      <c r="K920" s="83"/>
      <c r="L920" s="8">
        <v>7</v>
      </c>
    </row>
    <row r="921" spans="1:12" s="8" customFormat="1" ht="16.5" customHeight="1">
      <c r="A921" s="50" t="s">
        <v>370</v>
      </c>
      <c r="B921" s="79" t="s">
        <v>495</v>
      </c>
      <c r="C921" s="27" t="s">
        <v>374</v>
      </c>
      <c r="D921" s="50" t="s">
        <v>372</v>
      </c>
      <c r="E921" s="50" t="s">
        <v>535</v>
      </c>
      <c r="F921" s="80">
        <v>0.92</v>
      </c>
      <c r="G921" s="80">
        <v>0.92</v>
      </c>
      <c r="H921" s="50" t="s">
        <v>278</v>
      </c>
      <c r="I921" s="50" t="s">
        <v>228</v>
      </c>
      <c r="J921" s="81"/>
      <c r="K921" s="83"/>
      <c r="L921" s="8">
        <v>1</v>
      </c>
    </row>
    <row r="922" spans="1:12" s="8" customFormat="1" ht="16.5" customHeight="1">
      <c r="A922" s="50" t="s">
        <v>370</v>
      </c>
      <c r="B922" s="79" t="s">
        <v>587</v>
      </c>
      <c r="C922" s="27" t="s">
        <v>377</v>
      </c>
      <c r="D922" s="50" t="s">
        <v>372</v>
      </c>
      <c r="E922" s="50" t="s">
        <v>535</v>
      </c>
      <c r="F922" s="80">
        <v>1.29</v>
      </c>
      <c r="G922" s="80">
        <v>1.29</v>
      </c>
      <c r="H922" s="50" t="s">
        <v>278</v>
      </c>
      <c r="I922" s="50" t="s">
        <v>228</v>
      </c>
      <c r="J922" s="81"/>
      <c r="K922" s="83"/>
      <c r="L922" s="33">
        <v>3</v>
      </c>
    </row>
    <row r="923" spans="1:12" s="8" customFormat="1" ht="16.5" customHeight="1">
      <c r="A923" s="50" t="s">
        <v>370</v>
      </c>
      <c r="B923" s="79" t="s">
        <v>497</v>
      </c>
      <c r="C923" s="27" t="s">
        <v>374</v>
      </c>
      <c r="D923" s="50" t="s">
        <v>372</v>
      </c>
      <c r="E923" s="50" t="s">
        <v>535</v>
      </c>
      <c r="F923" s="80">
        <v>0.647</v>
      </c>
      <c r="G923" s="80">
        <v>0.647</v>
      </c>
      <c r="H923" s="50" t="s">
        <v>278</v>
      </c>
      <c r="I923" s="50" t="s">
        <v>228</v>
      </c>
      <c r="J923" s="81"/>
      <c r="K923" s="83"/>
      <c r="L923" s="8">
        <v>1</v>
      </c>
    </row>
    <row r="924" spans="1:12" s="8" customFormat="1" ht="16.5" customHeight="1">
      <c r="A924" s="50" t="s">
        <v>370</v>
      </c>
      <c r="B924" s="79" t="s">
        <v>588</v>
      </c>
      <c r="C924" s="27" t="s">
        <v>374</v>
      </c>
      <c r="D924" s="50" t="s">
        <v>372</v>
      </c>
      <c r="E924" s="50" t="s">
        <v>535</v>
      </c>
      <c r="F924" s="80">
        <v>0.1</v>
      </c>
      <c r="G924" s="80">
        <v>0.1</v>
      </c>
      <c r="H924" s="50" t="s">
        <v>278</v>
      </c>
      <c r="I924" s="50" t="s">
        <v>228</v>
      </c>
      <c r="J924" s="81"/>
      <c r="K924" s="83"/>
      <c r="L924" s="8">
        <v>1</v>
      </c>
    </row>
    <row r="925" spans="1:12" s="8" customFormat="1" ht="16.5" customHeight="1">
      <c r="A925" s="50" t="s">
        <v>370</v>
      </c>
      <c r="B925" s="79" t="s">
        <v>589</v>
      </c>
      <c r="C925" s="27" t="s">
        <v>374</v>
      </c>
      <c r="D925" s="50" t="s">
        <v>372</v>
      </c>
      <c r="E925" s="50" t="s">
        <v>535</v>
      </c>
      <c r="F925" s="80">
        <v>1.54</v>
      </c>
      <c r="G925" s="80">
        <v>1.54</v>
      </c>
      <c r="H925" s="50" t="s">
        <v>278</v>
      </c>
      <c r="I925" s="50" t="s">
        <v>228</v>
      </c>
      <c r="J925" s="81"/>
      <c r="K925" s="83"/>
      <c r="L925" s="8">
        <v>1</v>
      </c>
    </row>
    <row r="926" spans="1:12" s="8" customFormat="1" ht="16.5" customHeight="1">
      <c r="A926" s="50" t="s">
        <v>370</v>
      </c>
      <c r="B926" s="79" t="s">
        <v>144</v>
      </c>
      <c r="C926" s="27" t="s">
        <v>374</v>
      </c>
      <c r="D926" s="50" t="s">
        <v>372</v>
      </c>
      <c r="E926" s="50" t="s">
        <v>535</v>
      </c>
      <c r="F926" s="80">
        <v>1</v>
      </c>
      <c r="G926" s="80">
        <v>1</v>
      </c>
      <c r="H926" s="50" t="s">
        <v>278</v>
      </c>
      <c r="I926" s="50" t="s">
        <v>228</v>
      </c>
      <c r="J926" s="81"/>
      <c r="K926" s="83"/>
      <c r="L926" s="8">
        <v>1</v>
      </c>
    </row>
    <row r="927" spans="1:12" s="8" customFormat="1" ht="16.5" customHeight="1">
      <c r="A927" s="50" t="s">
        <v>370</v>
      </c>
      <c r="B927" s="79" t="s">
        <v>590</v>
      </c>
      <c r="C927" s="27" t="s">
        <v>377</v>
      </c>
      <c r="D927" s="50" t="s">
        <v>372</v>
      </c>
      <c r="E927" s="50" t="s">
        <v>535</v>
      </c>
      <c r="F927" s="80">
        <v>0.53</v>
      </c>
      <c r="G927" s="80">
        <v>0.53</v>
      </c>
      <c r="H927" s="50" t="s">
        <v>278</v>
      </c>
      <c r="I927" s="50" t="s">
        <v>228</v>
      </c>
      <c r="J927" s="81"/>
      <c r="K927" s="83"/>
      <c r="L927" s="33">
        <v>3</v>
      </c>
    </row>
    <row r="928" spans="1:12" s="8" customFormat="1" ht="16.5" customHeight="1">
      <c r="A928" s="50" t="s">
        <v>370</v>
      </c>
      <c r="B928" s="79" t="s">
        <v>591</v>
      </c>
      <c r="C928" s="27" t="s">
        <v>377</v>
      </c>
      <c r="D928" s="50" t="s">
        <v>372</v>
      </c>
      <c r="E928" s="50" t="s">
        <v>535</v>
      </c>
      <c r="F928" s="80">
        <v>0.8</v>
      </c>
      <c r="G928" s="80">
        <v>0.8</v>
      </c>
      <c r="H928" s="50" t="s">
        <v>278</v>
      </c>
      <c r="I928" s="50" t="s">
        <v>228</v>
      </c>
      <c r="J928" s="81"/>
      <c r="K928" s="83"/>
      <c r="L928" s="33">
        <v>3</v>
      </c>
    </row>
    <row r="929" spans="1:12" s="8" customFormat="1" ht="16.5" customHeight="1">
      <c r="A929" s="50" t="s">
        <v>370</v>
      </c>
      <c r="B929" s="79" t="s">
        <v>182</v>
      </c>
      <c r="C929" s="27" t="s">
        <v>395</v>
      </c>
      <c r="D929" s="50" t="s">
        <v>372</v>
      </c>
      <c r="E929" s="50" t="s">
        <v>535</v>
      </c>
      <c r="F929" s="80">
        <v>2.83</v>
      </c>
      <c r="G929" s="80">
        <v>2.83</v>
      </c>
      <c r="H929" s="50" t="s">
        <v>278</v>
      </c>
      <c r="I929" s="50" t="s">
        <v>228</v>
      </c>
      <c r="J929" s="81"/>
      <c r="K929" s="83"/>
      <c r="L929" s="8">
        <v>7</v>
      </c>
    </row>
    <row r="930" spans="1:12" s="8" customFormat="1" ht="16.5" customHeight="1">
      <c r="A930" s="50" t="s">
        <v>370</v>
      </c>
      <c r="B930" s="79" t="s">
        <v>592</v>
      </c>
      <c r="C930" s="27" t="s">
        <v>398</v>
      </c>
      <c r="D930" s="50" t="s">
        <v>372</v>
      </c>
      <c r="E930" s="50" t="s">
        <v>535</v>
      </c>
      <c r="F930" s="80">
        <v>86.113</v>
      </c>
      <c r="G930" s="80">
        <v>86.113</v>
      </c>
      <c r="H930" s="50" t="s">
        <v>278</v>
      </c>
      <c r="I930" s="50" t="s">
        <v>228</v>
      </c>
      <c r="J930" s="81"/>
      <c r="K930" s="83"/>
      <c r="L930" s="8">
        <v>8</v>
      </c>
    </row>
    <row r="931" spans="1:12" s="8" customFormat="1" ht="16.5" customHeight="1">
      <c r="A931" s="50" t="s">
        <v>370</v>
      </c>
      <c r="B931" s="79" t="s">
        <v>593</v>
      </c>
      <c r="C931" s="27" t="s">
        <v>374</v>
      </c>
      <c r="D931" s="50" t="s">
        <v>372</v>
      </c>
      <c r="E931" s="50" t="s">
        <v>535</v>
      </c>
      <c r="F931" s="80">
        <v>1.1954</v>
      </c>
      <c r="G931" s="80">
        <v>1.1954</v>
      </c>
      <c r="H931" s="50" t="s">
        <v>278</v>
      </c>
      <c r="I931" s="50" t="s">
        <v>228</v>
      </c>
      <c r="J931" s="81"/>
      <c r="K931" s="83"/>
      <c r="L931" s="8">
        <v>1</v>
      </c>
    </row>
    <row r="932" spans="1:12" s="8" customFormat="1" ht="16.5" customHeight="1">
      <c r="A932" s="50" t="s">
        <v>370</v>
      </c>
      <c r="B932" s="79" t="s">
        <v>501</v>
      </c>
      <c r="C932" s="27" t="s">
        <v>374</v>
      </c>
      <c r="D932" s="50" t="s">
        <v>372</v>
      </c>
      <c r="E932" s="50" t="s">
        <v>535</v>
      </c>
      <c r="F932" s="80">
        <v>1.2728</v>
      </c>
      <c r="G932" s="80">
        <v>1.2728</v>
      </c>
      <c r="H932" s="50" t="s">
        <v>278</v>
      </c>
      <c r="I932" s="50" t="s">
        <v>228</v>
      </c>
      <c r="J932" s="81"/>
      <c r="K932" s="83"/>
      <c r="L932" s="8">
        <v>1</v>
      </c>
    </row>
    <row r="933" spans="1:12" s="8" customFormat="1" ht="16.5" customHeight="1">
      <c r="A933" s="50" t="s">
        <v>370</v>
      </c>
      <c r="B933" s="79" t="s">
        <v>499</v>
      </c>
      <c r="C933" s="27" t="s">
        <v>392</v>
      </c>
      <c r="D933" s="50" t="s">
        <v>372</v>
      </c>
      <c r="E933" s="50" t="s">
        <v>535</v>
      </c>
      <c r="F933" s="80">
        <v>1.0406</v>
      </c>
      <c r="G933" s="80">
        <v>1.0406</v>
      </c>
      <c r="H933" s="50" t="s">
        <v>278</v>
      </c>
      <c r="I933" s="50" t="s">
        <v>228</v>
      </c>
      <c r="J933" s="81">
        <v>1</v>
      </c>
      <c r="K933" s="83"/>
      <c r="L933" s="33">
        <v>4</v>
      </c>
    </row>
    <row r="934" spans="1:12" s="8" customFormat="1" ht="16.5" customHeight="1">
      <c r="A934" s="50" t="s">
        <v>370</v>
      </c>
      <c r="B934" s="79" t="s">
        <v>500</v>
      </c>
      <c r="C934" s="27" t="s">
        <v>374</v>
      </c>
      <c r="D934" s="50" t="s">
        <v>372</v>
      </c>
      <c r="E934" s="50" t="s">
        <v>535</v>
      </c>
      <c r="F934" s="80">
        <v>1.3159</v>
      </c>
      <c r="G934" s="80">
        <v>1.3159</v>
      </c>
      <c r="H934" s="50" t="s">
        <v>278</v>
      </c>
      <c r="I934" s="50" t="s">
        <v>228</v>
      </c>
      <c r="J934" s="81">
        <v>1</v>
      </c>
      <c r="K934" s="83"/>
      <c r="L934" s="8">
        <v>1</v>
      </c>
    </row>
    <row r="935" spans="1:12" s="8" customFormat="1" ht="16.5" customHeight="1">
      <c r="A935" s="50" t="s">
        <v>370</v>
      </c>
      <c r="B935" s="79" t="s">
        <v>145</v>
      </c>
      <c r="C935" s="27" t="s">
        <v>395</v>
      </c>
      <c r="D935" s="50" t="s">
        <v>372</v>
      </c>
      <c r="E935" s="50" t="s">
        <v>535</v>
      </c>
      <c r="F935" s="80">
        <v>3.75</v>
      </c>
      <c r="G935" s="80">
        <v>3.75</v>
      </c>
      <c r="H935" s="50" t="s">
        <v>278</v>
      </c>
      <c r="I935" s="50" t="s">
        <v>228</v>
      </c>
      <c r="J935" s="81"/>
      <c r="K935" s="83"/>
      <c r="L935" s="8">
        <v>7</v>
      </c>
    </row>
    <row r="936" spans="1:12" s="8" customFormat="1" ht="16.5" customHeight="1">
      <c r="A936" s="50" t="s">
        <v>370</v>
      </c>
      <c r="B936" s="79" t="s">
        <v>316</v>
      </c>
      <c r="C936" s="27" t="s">
        <v>374</v>
      </c>
      <c r="D936" s="50" t="s">
        <v>372</v>
      </c>
      <c r="E936" s="50" t="s">
        <v>535</v>
      </c>
      <c r="F936" s="80">
        <v>1.5941</v>
      </c>
      <c r="G936" s="80">
        <v>1.5941</v>
      </c>
      <c r="H936" s="50" t="s">
        <v>278</v>
      </c>
      <c r="I936" s="50" t="s">
        <v>228</v>
      </c>
      <c r="J936" s="81"/>
      <c r="K936" s="83"/>
      <c r="L936" s="8">
        <v>1</v>
      </c>
    </row>
    <row r="937" spans="1:12" s="8" customFormat="1" ht="16.5" customHeight="1">
      <c r="A937" s="50" t="s">
        <v>370</v>
      </c>
      <c r="B937" s="79" t="s">
        <v>66</v>
      </c>
      <c r="C937" s="27" t="s">
        <v>380</v>
      </c>
      <c r="D937" s="50" t="s">
        <v>372</v>
      </c>
      <c r="E937" s="50" t="s">
        <v>535</v>
      </c>
      <c r="F937" s="80">
        <v>3.33</v>
      </c>
      <c r="G937" s="80">
        <v>3.33</v>
      </c>
      <c r="H937" s="50" t="s">
        <v>278</v>
      </c>
      <c r="I937" s="50" t="s">
        <v>228</v>
      </c>
      <c r="J937" s="81"/>
      <c r="K937" s="83"/>
      <c r="L937" s="33">
        <v>6</v>
      </c>
    </row>
    <row r="938" spans="1:12" s="8" customFormat="1" ht="16.5" customHeight="1">
      <c r="A938" s="50" t="s">
        <v>370</v>
      </c>
      <c r="B938" s="79" t="s">
        <v>258</v>
      </c>
      <c r="C938" s="27" t="s">
        <v>371</v>
      </c>
      <c r="D938" s="50" t="s">
        <v>372</v>
      </c>
      <c r="E938" s="50" t="s">
        <v>535</v>
      </c>
      <c r="F938" s="80">
        <v>3.5</v>
      </c>
      <c r="G938" s="80">
        <v>3.5</v>
      </c>
      <c r="H938" s="50" t="s">
        <v>278</v>
      </c>
      <c r="I938" s="50" t="s">
        <v>228</v>
      </c>
      <c r="J938" s="81"/>
      <c r="K938" s="83"/>
      <c r="L938" s="33">
        <v>5</v>
      </c>
    </row>
    <row r="939" spans="1:12" s="8" customFormat="1" ht="16.5" customHeight="1">
      <c r="A939" s="50" t="s">
        <v>370</v>
      </c>
      <c r="B939" s="79" t="s">
        <v>180</v>
      </c>
      <c r="C939" s="27" t="s">
        <v>382</v>
      </c>
      <c r="D939" s="50" t="s">
        <v>372</v>
      </c>
      <c r="E939" s="50" t="s">
        <v>535</v>
      </c>
      <c r="F939" s="80">
        <v>1.1</v>
      </c>
      <c r="G939" s="80">
        <v>1.1</v>
      </c>
      <c r="H939" s="50" t="s">
        <v>278</v>
      </c>
      <c r="I939" s="50" t="s">
        <v>228</v>
      </c>
      <c r="J939" s="81">
        <v>1</v>
      </c>
      <c r="K939" s="83"/>
      <c r="L939" s="33">
        <v>2</v>
      </c>
    </row>
    <row r="940" spans="1:12" s="8" customFormat="1" ht="16.5" customHeight="1">
      <c r="A940" s="50" t="s">
        <v>370</v>
      </c>
      <c r="B940" s="79" t="s">
        <v>502</v>
      </c>
      <c r="C940" s="27" t="s">
        <v>382</v>
      </c>
      <c r="D940" s="50" t="s">
        <v>372</v>
      </c>
      <c r="E940" s="50" t="s">
        <v>535</v>
      </c>
      <c r="F940" s="80">
        <v>0.69</v>
      </c>
      <c r="G940" s="80">
        <v>0.69</v>
      </c>
      <c r="H940" s="50" t="s">
        <v>278</v>
      </c>
      <c r="I940" s="50" t="s">
        <v>228</v>
      </c>
      <c r="J940" s="81"/>
      <c r="K940" s="83"/>
      <c r="L940" s="33">
        <v>2</v>
      </c>
    </row>
    <row r="941" spans="1:12" s="8" customFormat="1" ht="16.5" customHeight="1">
      <c r="A941" s="50" t="s">
        <v>370</v>
      </c>
      <c r="B941" s="79" t="s">
        <v>594</v>
      </c>
      <c r="C941" s="27" t="s">
        <v>374</v>
      </c>
      <c r="D941" s="50" t="s">
        <v>372</v>
      </c>
      <c r="E941" s="50" t="s">
        <v>535</v>
      </c>
      <c r="F941" s="80">
        <v>3.97</v>
      </c>
      <c r="G941" s="80">
        <v>3.97</v>
      </c>
      <c r="H941" s="50" t="s">
        <v>278</v>
      </c>
      <c r="I941" s="50" t="s">
        <v>228</v>
      </c>
      <c r="J941" s="81"/>
      <c r="K941" s="83"/>
      <c r="L941" s="8">
        <v>1</v>
      </c>
    </row>
    <row r="942" spans="1:12" s="8" customFormat="1" ht="16.5" customHeight="1">
      <c r="A942" s="50" t="s">
        <v>370</v>
      </c>
      <c r="B942" s="79" t="s">
        <v>318</v>
      </c>
      <c r="C942" s="27" t="s">
        <v>382</v>
      </c>
      <c r="D942" s="50" t="s">
        <v>372</v>
      </c>
      <c r="E942" s="50" t="s">
        <v>535</v>
      </c>
      <c r="F942" s="80">
        <v>1.63</v>
      </c>
      <c r="G942" s="80">
        <v>1.63</v>
      </c>
      <c r="H942" s="50" t="s">
        <v>278</v>
      </c>
      <c r="I942" s="50" t="s">
        <v>228</v>
      </c>
      <c r="J942" s="81"/>
      <c r="K942" s="83"/>
      <c r="L942" s="33">
        <v>2</v>
      </c>
    </row>
    <row r="943" spans="1:12" s="8" customFormat="1" ht="16.5" customHeight="1">
      <c r="A943" s="50" t="s">
        <v>370</v>
      </c>
      <c r="B943" s="79" t="s">
        <v>595</v>
      </c>
      <c r="C943" s="27" t="s">
        <v>395</v>
      </c>
      <c r="D943" s="50" t="s">
        <v>372</v>
      </c>
      <c r="E943" s="50" t="s">
        <v>535</v>
      </c>
      <c r="F943" s="80">
        <v>0.24</v>
      </c>
      <c r="G943" s="80">
        <v>0.24</v>
      </c>
      <c r="H943" s="50" t="s">
        <v>278</v>
      </c>
      <c r="I943" s="50" t="s">
        <v>228</v>
      </c>
      <c r="J943" s="81"/>
      <c r="K943" s="83"/>
      <c r="L943" s="8">
        <v>7</v>
      </c>
    </row>
    <row r="944" spans="1:12" s="8" customFormat="1" ht="16.5" customHeight="1">
      <c r="A944" s="50" t="s">
        <v>370</v>
      </c>
      <c r="B944" s="79" t="s">
        <v>46</v>
      </c>
      <c r="C944" s="27" t="s">
        <v>371</v>
      </c>
      <c r="D944" s="50" t="s">
        <v>372</v>
      </c>
      <c r="E944" s="50" t="s">
        <v>535</v>
      </c>
      <c r="F944" s="80">
        <v>2</v>
      </c>
      <c r="G944" s="80">
        <v>2</v>
      </c>
      <c r="H944" s="50" t="s">
        <v>278</v>
      </c>
      <c r="I944" s="50" t="s">
        <v>228</v>
      </c>
      <c r="J944" s="81"/>
      <c r="K944" s="83"/>
      <c r="L944" s="33">
        <v>5</v>
      </c>
    </row>
    <row r="945" spans="1:12" s="8" customFormat="1" ht="16.5" customHeight="1">
      <c r="A945" s="50" t="s">
        <v>370</v>
      </c>
      <c r="B945" s="79" t="s">
        <v>259</v>
      </c>
      <c r="C945" s="27" t="s">
        <v>371</v>
      </c>
      <c r="D945" s="50" t="s">
        <v>372</v>
      </c>
      <c r="E945" s="50" t="s">
        <v>535</v>
      </c>
      <c r="F945" s="80">
        <v>1.65</v>
      </c>
      <c r="G945" s="80">
        <v>1.65</v>
      </c>
      <c r="H945" s="50" t="s">
        <v>278</v>
      </c>
      <c r="I945" s="50" t="s">
        <v>228</v>
      </c>
      <c r="J945" s="81"/>
      <c r="K945" s="83"/>
      <c r="L945" s="33">
        <v>5</v>
      </c>
    </row>
    <row r="946" spans="1:12" s="8" customFormat="1" ht="16.5" customHeight="1">
      <c r="A946" s="50" t="s">
        <v>370</v>
      </c>
      <c r="B946" s="79" t="s">
        <v>596</v>
      </c>
      <c r="C946" s="27" t="s">
        <v>382</v>
      </c>
      <c r="D946" s="50" t="s">
        <v>372</v>
      </c>
      <c r="E946" s="50" t="s">
        <v>535</v>
      </c>
      <c r="F946" s="80">
        <v>0.97</v>
      </c>
      <c r="G946" s="80">
        <v>0.97</v>
      </c>
      <c r="H946" s="50" t="s">
        <v>278</v>
      </c>
      <c r="I946" s="50" t="s">
        <v>228</v>
      </c>
      <c r="J946" s="81">
        <v>1</v>
      </c>
      <c r="K946" s="83"/>
      <c r="L946" s="33">
        <v>2</v>
      </c>
    </row>
    <row r="947" spans="1:12" s="8" customFormat="1" ht="16.5" customHeight="1">
      <c r="A947" s="50" t="s">
        <v>370</v>
      </c>
      <c r="B947" s="79" t="s">
        <v>597</v>
      </c>
      <c r="C947" s="27" t="s">
        <v>374</v>
      </c>
      <c r="D947" s="50" t="s">
        <v>372</v>
      </c>
      <c r="E947" s="50" t="s">
        <v>535</v>
      </c>
      <c r="F947" s="80">
        <v>5.6333</v>
      </c>
      <c r="G947" s="80">
        <v>5.6333</v>
      </c>
      <c r="H947" s="50" t="s">
        <v>278</v>
      </c>
      <c r="I947" s="50" t="s">
        <v>228</v>
      </c>
      <c r="J947" s="81">
        <v>1</v>
      </c>
      <c r="K947" s="83"/>
      <c r="L947" s="8">
        <v>1</v>
      </c>
    </row>
    <row r="948" spans="1:12" s="8" customFormat="1" ht="16.5" customHeight="1">
      <c r="A948" s="50" t="s">
        <v>370</v>
      </c>
      <c r="B948" s="79" t="s">
        <v>504</v>
      </c>
      <c r="C948" s="27" t="s">
        <v>380</v>
      </c>
      <c r="D948" s="50" t="s">
        <v>372</v>
      </c>
      <c r="E948" s="50" t="s">
        <v>535</v>
      </c>
      <c r="F948" s="80">
        <v>1.7366</v>
      </c>
      <c r="G948" s="80">
        <v>1.7366</v>
      </c>
      <c r="H948" s="50" t="s">
        <v>278</v>
      </c>
      <c r="I948" s="50" t="s">
        <v>228</v>
      </c>
      <c r="J948" s="81"/>
      <c r="K948" s="83"/>
      <c r="L948" s="33">
        <v>6</v>
      </c>
    </row>
    <row r="949" spans="1:12" s="8" customFormat="1" ht="16.5" customHeight="1">
      <c r="A949" s="50" t="s">
        <v>370</v>
      </c>
      <c r="B949" s="79" t="s">
        <v>198</v>
      </c>
      <c r="C949" s="27" t="s">
        <v>398</v>
      </c>
      <c r="D949" s="50" t="s">
        <v>372</v>
      </c>
      <c r="E949" s="50" t="s">
        <v>535</v>
      </c>
      <c r="F949" s="80">
        <v>2.9</v>
      </c>
      <c r="G949" s="80">
        <v>2.9</v>
      </c>
      <c r="H949" s="50" t="s">
        <v>278</v>
      </c>
      <c r="I949" s="50" t="s">
        <v>228</v>
      </c>
      <c r="J949" s="81">
        <v>1</v>
      </c>
      <c r="K949" s="83"/>
      <c r="L949" s="8">
        <v>8</v>
      </c>
    </row>
    <row r="950" spans="1:12" s="8" customFormat="1" ht="16.5" customHeight="1">
      <c r="A950" s="50" t="s">
        <v>370</v>
      </c>
      <c r="B950" s="79" t="s">
        <v>260</v>
      </c>
      <c r="C950" s="27" t="s">
        <v>395</v>
      </c>
      <c r="D950" s="50" t="s">
        <v>372</v>
      </c>
      <c r="E950" s="50" t="s">
        <v>535</v>
      </c>
      <c r="F950" s="80">
        <v>41.42</v>
      </c>
      <c r="G950" s="80">
        <v>41.42</v>
      </c>
      <c r="H950" s="50" t="s">
        <v>278</v>
      </c>
      <c r="I950" s="50" t="s">
        <v>228</v>
      </c>
      <c r="J950" s="81"/>
      <c r="K950" s="83"/>
      <c r="L950" s="8">
        <v>7</v>
      </c>
    </row>
    <row r="951" spans="1:12" s="8" customFormat="1" ht="16.5" customHeight="1">
      <c r="A951" s="50" t="s">
        <v>370</v>
      </c>
      <c r="B951" s="79" t="s">
        <v>47</v>
      </c>
      <c r="C951" s="27" t="s">
        <v>436</v>
      </c>
      <c r="D951" s="50" t="s">
        <v>372</v>
      </c>
      <c r="E951" s="50" t="s">
        <v>535</v>
      </c>
      <c r="F951" s="80">
        <v>1.77</v>
      </c>
      <c r="G951" s="80">
        <v>1.77</v>
      </c>
      <c r="H951" s="50" t="s">
        <v>278</v>
      </c>
      <c r="I951" s="50" t="s">
        <v>228</v>
      </c>
      <c r="J951" s="81"/>
      <c r="K951" s="83"/>
      <c r="L951" s="33">
        <v>12</v>
      </c>
    </row>
    <row r="952" spans="1:12" s="8" customFormat="1" ht="16.5" customHeight="1">
      <c r="A952" s="50" t="s">
        <v>370</v>
      </c>
      <c r="B952" s="79" t="s">
        <v>598</v>
      </c>
      <c r="C952" s="27" t="s">
        <v>374</v>
      </c>
      <c r="D952" s="50" t="s">
        <v>372</v>
      </c>
      <c r="E952" s="50" t="s">
        <v>535</v>
      </c>
      <c r="F952" s="80">
        <v>0.27</v>
      </c>
      <c r="G952" s="80">
        <v>0.27</v>
      </c>
      <c r="H952" s="50" t="s">
        <v>278</v>
      </c>
      <c r="I952" s="50" t="s">
        <v>228</v>
      </c>
      <c r="J952" s="81"/>
      <c r="K952" s="83"/>
      <c r="L952" s="8">
        <v>1</v>
      </c>
    </row>
    <row r="953" spans="1:12" s="8" customFormat="1" ht="16.5" customHeight="1">
      <c r="A953" s="50" t="s">
        <v>370</v>
      </c>
      <c r="B953" s="79" t="s">
        <v>216</v>
      </c>
      <c r="C953" s="27" t="s">
        <v>380</v>
      </c>
      <c r="D953" s="50" t="s">
        <v>372</v>
      </c>
      <c r="E953" s="50" t="s">
        <v>535</v>
      </c>
      <c r="F953" s="80">
        <v>44.2958</v>
      </c>
      <c r="G953" s="80">
        <v>44.2958</v>
      </c>
      <c r="H953" s="50" t="s">
        <v>278</v>
      </c>
      <c r="I953" s="50" t="s">
        <v>228</v>
      </c>
      <c r="J953" s="81">
        <v>1</v>
      </c>
      <c r="K953" s="83"/>
      <c r="L953" s="33">
        <v>6</v>
      </c>
    </row>
    <row r="954" spans="1:12" s="8" customFormat="1" ht="16.5" customHeight="1">
      <c r="A954" s="50" t="s">
        <v>370</v>
      </c>
      <c r="B954" s="79" t="s">
        <v>218</v>
      </c>
      <c r="C954" s="27" t="s">
        <v>374</v>
      </c>
      <c r="D954" s="50" t="s">
        <v>372</v>
      </c>
      <c r="E954" s="50" t="s">
        <v>535</v>
      </c>
      <c r="F954" s="80">
        <v>1.33</v>
      </c>
      <c r="G954" s="80">
        <v>1.33</v>
      </c>
      <c r="H954" s="50" t="s">
        <v>278</v>
      </c>
      <c r="I954" s="50" t="s">
        <v>228</v>
      </c>
      <c r="J954" s="81"/>
      <c r="K954" s="83"/>
      <c r="L954" s="8">
        <v>1</v>
      </c>
    </row>
    <row r="955" spans="1:12" s="8" customFormat="1" ht="16.5" customHeight="1">
      <c r="A955" s="50" t="s">
        <v>370</v>
      </c>
      <c r="B955" s="79" t="s">
        <v>320</v>
      </c>
      <c r="C955" s="27" t="s">
        <v>382</v>
      </c>
      <c r="D955" s="50" t="s">
        <v>372</v>
      </c>
      <c r="E955" s="50" t="s">
        <v>535</v>
      </c>
      <c r="F955" s="80">
        <v>1.0119</v>
      </c>
      <c r="G955" s="80">
        <v>1.0119</v>
      </c>
      <c r="H955" s="50" t="s">
        <v>278</v>
      </c>
      <c r="I955" s="50" t="s">
        <v>228</v>
      </c>
      <c r="J955" s="81"/>
      <c r="K955" s="83"/>
      <c r="L955" s="33">
        <v>2</v>
      </c>
    </row>
    <row r="956" spans="1:12" s="8" customFormat="1" ht="16.5" customHeight="1">
      <c r="A956" s="50" t="s">
        <v>370</v>
      </c>
      <c r="B956" s="79" t="s">
        <v>599</v>
      </c>
      <c r="C956" s="27" t="s">
        <v>392</v>
      </c>
      <c r="D956" s="50" t="s">
        <v>372</v>
      </c>
      <c r="E956" s="50" t="s">
        <v>535</v>
      </c>
      <c r="F956" s="80">
        <v>1.027</v>
      </c>
      <c r="G956" s="80">
        <v>1.027</v>
      </c>
      <c r="H956" s="50" t="s">
        <v>278</v>
      </c>
      <c r="I956" s="50" t="s">
        <v>228</v>
      </c>
      <c r="J956" s="81"/>
      <c r="K956" s="83"/>
      <c r="L956" s="33">
        <v>4</v>
      </c>
    </row>
    <row r="957" spans="1:12" s="8" customFormat="1" ht="16.5" customHeight="1">
      <c r="A957" s="50" t="s">
        <v>370</v>
      </c>
      <c r="B957" s="79" t="s">
        <v>600</v>
      </c>
      <c r="C957" s="27" t="s">
        <v>382</v>
      </c>
      <c r="D957" s="50" t="s">
        <v>372</v>
      </c>
      <c r="E957" s="50" t="s">
        <v>535</v>
      </c>
      <c r="F957" s="80">
        <v>4.52</v>
      </c>
      <c r="G957" s="80">
        <v>4.52</v>
      </c>
      <c r="H957" s="50" t="s">
        <v>278</v>
      </c>
      <c r="I957" s="50" t="s">
        <v>228</v>
      </c>
      <c r="J957" s="81"/>
      <c r="K957" s="83"/>
      <c r="L957" s="33">
        <v>2</v>
      </c>
    </row>
    <row r="958" spans="1:12" s="8" customFormat="1" ht="16.5" customHeight="1">
      <c r="A958" s="50" t="s">
        <v>370</v>
      </c>
      <c r="B958" s="79" t="s">
        <v>601</v>
      </c>
      <c r="C958" s="27" t="s">
        <v>374</v>
      </c>
      <c r="D958" s="50" t="s">
        <v>372</v>
      </c>
      <c r="E958" s="50" t="s">
        <v>535</v>
      </c>
      <c r="F958" s="80">
        <v>1</v>
      </c>
      <c r="G958" s="80">
        <v>1</v>
      </c>
      <c r="H958" s="50" t="s">
        <v>278</v>
      </c>
      <c r="I958" s="50" t="s">
        <v>228</v>
      </c>
      <c r="J958" s="81"/>
      <c r="K958" s="83"/>
      <c r="L958" s="8">
        <v>1</v>
      </c>
    </row>
    <row r="959" spans="1:12" s="8" customFormat="1" ht="16.5" customHeight="1">
      <c r="A959" s="50" t="s">
        <v>370</v>
      </c>
      <c r="B959" s="79" t="s">
        <v>602</v>
      </c>
      <c r="C959" s="27" t="s">
        <v>374</v>
      </c>
      <c r="D959" s="50" t="s">
        <v>372</v>
      </c>
      <c r="E959" s="50" t="s">
        <v>535</v>
      </c>
      <c r="F959" s="80">
        <v>0.42</v>
      </c>
      <c r="G959" s="80">
        <v>0.42</v>
      </c>
      <c r="H959" s="50" t="s">
        <v>278</v>
      </c>
      <c r="I959" s="50" t="s">
        <v>228</v>
      </c>
      <c r="J959" s="81"/>
      <c r="K959" s="83"/>
      <c r="L959" s="8">
        <v>1</v>
      </c>
    </row>
    <row r="960" spans="1:12" s="8" customFormat="1" ht="16.5" customHeight="1">
      <c r="A960" s="50" t="s">
        <v>370</v>
      </c>
      <c r="B960" s="79" t="s">
        <v>162</v>
      </c>
      <c r="C960" s="27" t="s">
        <v>392</v>
      </c>
      <c r="D960" s="50" t="s">
        <v>372</v>
      </c>
      <c r="E960" s="50" t="s">
        <v>535</v>
      </c>
      <c r="F960" s="80">
        <v>1.64</v>
      </c>
      <c r="G960" s="80">
        <v>1.64</v>
      </c>
      <c r="H960" s="50" t="s">
        <v>278</v>
      </c>
      <c r="I960" s="50" t="s">
        <v>228</v>
      </c>
      <c r="J960" s="81"/>
      <c r="K960" s="83"/>
      <c r="L960" s="33">
        <v>4</v>
      </c>
    </row>
    <row r="961" spans="1:12" s="8" customFormat="1" ht="16.5" customHeight="1">
      <c r="A961" s="50" t="s">
        <v>370</v>
      </c>
      <c r="B961" s="79" t="s">
        <v>266</v>
      </c>
      <c r="C961" s="27" t="s">
        <v>382</v>
      </c>
      <c r="D961" s="50" t="s">
        <v>372</v>
      </c>
      <c r="E961" s="50" t="s">
        <v>535</v>
      </c>
      <c r="F961" s="80">
        <v>0.74</v>
      </c>
      <c r="G961" s="80">
        <v>0.74</v>
      </c>
      <c r="H961" s="50" t="s">
        <v>278</v>
      </c>
      <c r="I961" s="50" t="s">
        <v>228</v>
      </c>
      <c r="J961" s="81"/>
      <c r="K961" s="83"/>
      <c r="L961" s="33">
        <v>2</v>
      </c>
    </row>
    <row r="962" spans="1:12" s="8" customFormat="1" ht="16.5" customHeight="1">
      <c r="A962" s="50" t="s">
        <v>370</v>
      </c>
      <c r="B962" s="79" t="s">
        <v>201</v>
      </c>
      <c r="C962" s="27" t="s">
        <v>395</v>
      </c>
      <c r="D962" s="50" t="s">
        <v>372</v>
      </c>
      <c r="E962" s="50" t="s">
        <v>535</v>
      </c>
      <c r="F962" s="80">
        <v>1.77</v>
      </c>
      <c r="G962" s="80">
        <v>1.77</v>
      </c>
      <c r="H962" s="50" t="s">
        <v>278</v>
      </c>
      <c r="I962" s="50" t="s">
        <v>228</v>
      </c>
      <c r="J962" s="81"/>
      <c r="K962" s="83"/>
      <c r="L962" s="8">
        <v>7</v>
      </c>
    </row>
    <row r="963" spans="1:12" s="8" customFormat="1" ht="16.5" customHeight="1">
      <c r="A963" s="50" t="s">
        <v>370</v>
      </c>
      <c r="B963" s="79" t="s">
        <v>188</v>
      </c>
      <c r="C963" s="27" t="s">
        <v>371</v>
      </c>
      <c r="D963" s="50" t="s">
        <v>372</v>
      </c>
      <c r="E963" s="50" t="s">
        <v>535</v>
      </c>
      <c r="F963" s="80">
        <v>0.998</v>
      </c>
      <c r="G963" s="80">
        <v>0.998</v>
      </c>
      <c r="H963" s="50" t="s">
        <v>278</v>
      </c>
      <c r="I963" s="50" t="s">
        <v>228</v>
      </c>
      <c r="J963" s="81"/>
      <c r="K963" s="83"/>
      <c r="L963" s="33">
        <v>5</v>
      </c>
    </row>
    <row r="964" spans="1:12" s="8" customFormat="1" ht="16.5" customHeight="1">
      <c r="A964" s="50" t="s">
        <v>370</v>
      </c>
      <c r="B964" s="79" t="s">
        <v>71</v>
      </c>
      <c r="C964" s="27" t="s">
        <v>374</v>
      </c>
      <c r="D964" s="50" t="s">
        <v>372</v>
      </c>
      <c r="E964" s="50" t="s">
        <v>535</v>
      </c>
      <c r="F964" s="80">
        <v>15.43</v>
      </c>
      <c r="G964" s="80">
        <v>15.43</v>
      </c>
      <c r="H964" s="50" t="s">
        <v>278</v>
      </c>
      <c r="I964" s="50" t="s">
        <v>228</v>
      </c>
      <c r="J964" s="81"/>
      <c r="K964" s="83"/>
      <c r="L964" s="8">
        <v>1</v>
      </c>
    </row>
    <row r="965" spans="1:12" s="8" customFormat="1" ht="16.5" customHeight="1">
      <c r="A965" s="50" t="s">
        <v>370</v>
      </c>
      <c r="B965" s="79" t="s">
        <v>603</v>
      </c>
      <c r="C965" s="27" t="s">
        <v>374</v>
      </c>
      <c r="D965" s="50" t="s">
        <v>372</v>
      </c>
      <c r="E965" s="50" t="s">
        <v>535</v>
      </c>
      <c r="F965" s="80">
        <v>4.65</v>
      </c>
      <c r="G965" s="80">
        <v>4.65</v>
      </c>
      <c r="H965" s="50" t="s">
        <v>278</v>
      </c>
      <c r="I965" s="50" t="s">
        <v>228</v>
      </c>
      <c r="J965" s="81"/>
      <c r="K965" s="83"/>
      <c r="L965" s="8">
        <v>1</v>
      </c>
    </row>
    <row r="966" spans="1:12" s="8" customFormat="1" ht="16.5" customHeight="1">
      <c r="A966" s="50" t="s">
        <v>370</v>
      </c>
      <c r="B966" s="79" t="s">
        <v>48</v>
      </c>
      <c r="C966" s="27" t="s">
        <v>374</v>
      </c>
      <c r="D966" s="50" t="s">
        <v>372</v>
      </c>
      <c r="E966" s="50" t="s">
        <v>535</v>
      </c>
      <c r="F966" s="80">
        <v>4.17</v>
      </c>
      <c r="G966" s="80">
        <v>4.17</v>
      </c>
      <c r="H966" s="50" t="s">
        <v>278</v>
      </c>
      <c r="I966" s="50" t="s">
        <v>228</v>
      </c>
      <c r="J966" s="81"/>
      <c r="K966" s="83"/>
      <c r="L966" s="8">
        <v>1</v>
      </c>
    </row>
    <row r="967" spans="1:12" s="8" customFormat="1" ht="16.5" customHeight="1">
      <c r="A967" s="50" t="s">
        <v>370</v>
      </c>
      <c r="B967" s="79" t="s">
        <v>87</v>
      </c>
      <c r="C967" s="27" t="s">
        <v>374</v>
      </c>
      <c r="D967" s="50" t="s">
        <v>372</v>
      </c>
      <c r="E967" s="50" t="s">
        <v>535</v>
      </c>
      <c r="F967" s="80">
        <v>1.2</v>
      </c>
      <c r="G967" s="80">
        <v>1.2</v>
      </c>
      <c r="H967" s="50" t="s">
        <v>278</v>
      </c>
      <c r="I967" s="50" t="s">
        <v>228</v>
      </c>
      <c r="J967" s="81"/>
      <c r="K967" s="83"/>
      <c r="L967" s="8">
        <v>1</v>
      </c>
    </row>
    <row r="968" spans="1:12" s="8" customFormat="1" ht="16.5" customHeight="1">
      <c r="A968" s="50" t="s">
        <v>370</v>
      </c>
      <c r="B968" s="79" t="s">
        <v>147</v>
      </c>
      <c r="C968" s="27" t="s">
        <v>374</v>
      </c>
      <c r="D968" s="50" t="s">
        <v>372</v>
      </c>
      <c r="E968" s="50" t="s">
        <v>535</v>
      </c>
      <c r="F968" s="80">
        <v>5.72</v>
      </c>
      <c r="G968" s="80">
        <v>5.72</v>
      </c>
      <c r="H968" s="50" t="s">
        <v>278</v>
      </c>
      <c r="I968" s="50" t="s">
        <v>228</v>
      </c>
      <c r="J968" s="81"/>
      <c r="K968" s="83"/>
      <c r="L968" s="8">
        <v>1</v>
      </c>
    </row>
    <row r="969" spans="1:12" s="8" customFormat="1" ht="16.5" customHeight="1">
      <c r="A969" s="50" t="s">
        <v>370</v>
      </c>
      <c r="B969" s="79" t="s">
        <v>604</v>
      </c>
      <c r="C969" s="27" t="s">
        <v>374</v>
      </c>
      <c r="D969" s="50" t="s">
        <v>372</v>
      </c>
      <c r="E969" s="50" t="s">
        <v>535</v>
      </c>
      <c r="F969" s="80">
        <v>12.39</v>
      </c>
      <c r="G969" s="80">
        <v>12.39</v>
      </c>
      <c r="H969" s="50" t="s">
        <v>278</v>
      </c>
      <c r="I969" s="50" t="s">
        <v>228</v>
      </c>
      <c r="J969" s="81"/>
      <c r="K969" s="83"/>
      <c r="L969" s="8">
        <v>1</v>
      </c>
    </row>
    <row r="970" spans="1:12" s="8" customFormat="1" ht="16.5" customHeight="1">
      <c r="A970" s="50" t="s">
        <v>370</v>
      </c>
      <c r="B970" s="79" t="s">
        <v>605</v>
      </c>
      <c r="C970" s="27" t="s">
        <v>382</v>
      </c>
      <c r="D970" s="50" t="s">
        <v>372</v>
      </c>
      <c r="E970" s="50" t="s">
        <v>535</v>
      </c>
      <c r="F970" s="80">
        <v>4.56</v>
      </c>
      <c r="G970" s="80">
        <v>4.56</v>
      </c>
      <c r="H970" s="50" t="s">
        <v>278</v>
      </c>
      <c r="I970" s="50" t="s">
        <v>228</v>
      </c>
      <c r="J970" s="81"/>
      <c r="K970" s="83"/>
      <c r="L970" s="33">
        <v>2</v>
      </c>
    </row>
    <row r="971" spans="1:12" s="8" customFormat="1" ht="16.5" customHeight="1">
      <c r="A971" s="50" t="s">
        <v>370</v>
      </c>
      <c r="B971" s="79" t="s">
        <v>86</v>
      </c>
      <c r="C971" s="27" t="s">
        <v>374</v>
      </c>
      <c r="D971" s="50" t="s">
        <v>372</v>
      </c>
      <c r="E971" s="50" t="s">
        <v>535</v>
      </c>
      <c r="F971" s="80">
        <v>14.93</v>
      </c>
      <c r="G971" s="80">
        <v>14.93</v>
      </c>
      <c r="H971" s="50" t="s">
        <v>278</v>
      </c>
      <c r="I971" s="50" t="s">
        <v>228</v>
      </c>
      <c r="J971" s="81"/>
      <c r="K971" s="83"/>
      <c r="L971" s="8">
        <v>1</v>
      </c>
    </row>
    <row r="972" spans="1:12" s="8" customFormat="1" ht="16.5" customHeight="1">
      <c r="A972" s="50" t="s">
        <v>370</v>
      </c>
      <c r="B972" s="79" t="s">
        <v>515</v>
      </c>
      <c r="C972" s="27" t="s">
        <v>377</v>
      </c>
      <c r="D972" s="50" t="s">
        <v>372</v>
      </c>
      <c r="E972" s="50" t="s">
        <v>535</v>
      </c>
      <c r="F972" s="80">
        <v>0.98</v>
      </c>
      <c r="G972" s="80">
        <v>0.98</v>
      </c>
      <c r="H972" s="50" t="s">
        <v>278</v>
      </c>
      <c r="I972" s="50" t="s">
        <v>228</v>
      </c>
      <c r="J972" s="81"/>
      <c r="K972" s="83"/>
      <c r="L972" s="33">
        <v>3</v>
      </c>
    </row>
    <row r="973" spans="1:12" s="8" customFormat="1" ht="16.5" customHeight="1">
      <c r="A973" s="50" t="s">
        <v>370</v>
      </c>
      <c r="B973" s="79" t="s">
        <v>148</v>
      </c>
      <c r="C973" s="27" t="s">
        <v>374</v>
      </c>
      <c r="D973" s="50" t="s">
        <v>372</v>
      </c>
      <c r="E973" s="50" t="s">
        <v>535</v>
      </c>
      <c r="F973" s="80">
        <v>20.55</v>
      </c>
      <c r="G973" s="80">
        <v>20.55</v>
      </c>
      <c r="H973" s="50" t="s">
        <v>278</v>
      </c>
      <c r="I973" s="50" t="s">
        <v>228</v>
      </c>
      <c r="J973" s="81"/>
      <c r="K973" s="83"/>
      <c r="L973" s="8">
        <v>1</v>
      </c>
    </row>
    <row r="974" spans="1:12" s="8" customFormat="1" ht="16.5" customHeight="1">
      <c r="A974" s="50" t="s">
        <v>370</v>
      </c>
      <c r="B974" s="79" t="s">
        <v>514</v>
      </c>
      <c r="C974" s="27" t="s">
        <v>382</v>
      </c>
      <c r="D974" s="50" t="s">
        <v>372</v>
      </c>
      <c r="E974" s="50" t="s">
        <v>535</v>
      </c>
      <c r="F974" s="80">
        <v>5.92</v>
      </c>
      <c r="G974" s="80">
        <v>5.92</v>
      </c>
      <c r="H974" s="50" t="s">
        <v>278</v>
      </c>
      <c r="I974" s="50" t="s">
        <v>228</v>
      </c>
      <c r="J974" s="81"/>
      <c r="K974" s="83"/>
      <c r="L974" s="33">
        <v>2</v>
      </c>
    </row>
    <row r="975" spans="1:12" s="8" customFormat="1" ht="16.5" customHeight="1">
      <c r="A975" s="50" t="s">
        <v>370</v>
      </c>
      <c r="B975" s="79" t="s">
        <v>606</v>
      </c>
      <c r="C975" s="27" t="s">
        <v>374</v>
      </c>
      <c r="D975" s="50" t="s">
        <v>372</v>
      </c>
      <c r="E975" s="50" t="s">
        <v>535</v>
      </c>
      <c r="F975" s="80">
        <v>6.19</v>
      </c>
      <c r="G975" s="80">
        <v>6.19</v>
      </c>
      <c r="H975" s="50" t="s">
        <v>278</v>
      </c>
      <c r="I975" s="50" t="s">
        <v>228</v>
      </c>
      <c r="J975" s="81">
        <v>1</v>
      </c>
      <c r="K975" s="83"/>
      <c r="L975" s="8">
        <v>1</v>
      </c>
    </row>
    <row r="976" spans="1:12" s="8" customFormat="1" ht="16.5" customHeight="1">
      <c r="A976" s="50" t="s">
        <v>370</v>
      </c>
      <c r="B976" s="79" t="s">
        <v>271</v>
      </c>
      <c r="C976" s="27" t="s">
        <v>374</v>
      </c>
      <c r="D976" s="50" t="s">
        <v>372</v>
      </c>
      <c r="E976" s="50" t="s">
        <v>535</v>
      </c>
      <c r="F976" s="80">
        <v>1.98</v>
      </c>
      <c r="G976" s="80">
        <v>1.98</v>
      </c>
      <c r="H976" s="50" t="s">
        <v>278</v>
      </c>
      <c r="I976" s="50" t="s">
        <v>228</v>
      </c>
      <c r="J976" s="81"/>
      <c r="K976" s="83"/>
      <c r="L976" s="8">
        <v>1</v>
      </c>
    </row>
    <row r="977" spans="1:12" s="8" customFormat="1" ht="16.5" customHeight="1">
      <c r="A977" s="50" t="s">
        <v>370</v>
      </c>
      <c r="B977" s="79" t="s">
        <v>161</v>
      </c>
      <c r="C977" s="27" t="s">
        <v>374</v>
      </c>
      <c r="D977" s="50" t="s">
        <v>372</v>
      </c>
      <c r="E977" s="50" t="s">
        <v>535</v>
      </c>
      <c r="F977" s="80">
        <v>2.11</v>
      </c>
      <c r="G977" s="80">
        <v>2.11</v>
      </c>
      <c r="H977" s="50" t="s">
        <v>278</v>
      </c>
      <c r="I977" s="50" t="s">
        <v>228</v>
      </c>
      <c r="J977" s="81"/>
      <c r="K977" s="83"/>
      <c r="L977" s="8">
        <v>1</v>
      </c>
    </row>
    <row r="978" spans="1:12" s="8" customFormat="1" ht="16.5" customHeight="1">
      <c r="A978" s="50" t="s">
        <v>370</v>
      </c>
      <c r="B978" s="79" t="s">
        <v>272</v>
      </c>
      <c r="C978" s="27" t="s">
        <v>374</v>
      </c>
      <c r="D978" s="50" t="s">
        <v>372</v>
      </c>
      <c r="E978" s="50" t="s">
        <v>535</v>
      </c>
      <c r="F978" s="80">
        <v>4.8477</v>
      </c>
      <c r="G978" s="80">
        <v>4.8477</v>
      </c>
      <c r="H978" s="50" t="s">
        <v>278</v>
      </c>
      <c r="I978" s="50" t="s">
        <v>228</v>
      </c>
      <c r="J978" s="81">
        <v>1</v>
      </c>
      <c r="K978" s="83"/>
      <c r="L978" s="8">
        <v>1</v>
      </c>
    </row>
    <row r="979" spans="1:12" s="8" customFormat="1" ht="16.5" customHeight="1">
      <c r="A979" s="50" t="s">
        <v>370</v>
      </c>
      <c r="B979" s="79" t="s">
        <v>607</v>
      </c>
      <c r="C979" s="27" t="s">
        <v>433</v>
      </c>
      <c r="D979" s="50" t="s">
        <v>372</v>
      </c>
      <c r="E979" s="50" t="s">
        <v>535</v>
      </c>
      <c r="F979" s="80">
        <v>2.42</v>
      </c>
      <c r="G979" s="80">
        <v>2.42</v>
      </c>
      <c r="H979" s="50" t="s">
        <v>278</v>
      </c>
      <c r="I979" s="50" t="s">
        <v>228</v>
      </c>
      <c r="J979" s="81"/>
      <c r="K979" s="83"/>
      <c r="L979" s="33">
        <v>13</v>
      </c>
    </row>
    <row r="980" spans="1:12" s="8" customFormat="1" ht="16.5" customHeight="1">
      <c r="A980" s="50" t="s">
        <v>370</v>
      </c>
      <c r="B980" s="79" t="s">
        <v>195</v>
      </c>
      <c r="C980" s="27" t="s">
        <v>374</v>
      </c>
      <c r="D980" s="50" t="s">
        <v>372</v>
      </c>
      <c r="E980" s="50" t="s">
        <v>535</v>
      </c>
      <c r="F980" s="80">
        <v>2.44</v>
      </c>
      <c r="G980" s="80">
        <v>2.44</v>
      </c>
      <c r="H980" s="50" t="s">
        <v>278</v>
      </c>
      <c r="I980" s="50" t="s">
        <v>228</v>
      </c>
      <c r="J980" s="81"/>
      <c r="K980" s="83"/>
      <c r="L980" s="8">
        <v>1</v>
      </c>
    </row>
    <row r="981" spans="1:12" s="8" customFormat="1" ht="16.5" customHeight="1">
      <c r="A981" s="50" t="s">
        <v>370</v>
      </c>
      <c r="B981" s="79" t="s">
        <v>75</v>
      </c>
      <c r="C981" s="27" t="s">
        <v>374</v>
      </c>
      <c r="D981" s="50" t="s">
        <v>372</v>
      </c>
      <c r="E981" s="50" t="s">
        <v>535</v>
      </c>
      <c r="F981" s="80">
        <v>1.97</v>
      </c>
      <c r="G981" s="80">
        <v>1.97</v>
      </c>
      <c r="H981" s="50" t="s">
        <v>278</v>
      </c>
      <c r="I981" s="50" t="s">
        <v>228</v>
      </c>
      <c r="J981" s="81"/>
      <c r="K981" s="83"/>
      <c r="L981" s="8">
        <v>1</v>
      </c>
    </row>
    <row r="982" spans="1:12" s="8" customFormat="1" ht="16.5" customHeight="1">
      <c r="A982" s="50" t="s">
        <v>370</v>
      </c>
      <c r="B982" s="79" t="s">
        <v>517</v>
      </c>
      <c r="C982" s="27" t="s">
        <v>382</v>
      </c>
      <c r="D982" s="50" t="s">
        <v>372</v>
      </c>
      <c r="E982" s="50" t="s">
        <v>535</v>
      </c>
      <c r="F982" s="80">
        <v>1.43</v>
      </c>
      <c r="G982" s="80">
        <v>1.43</v>
      </c>
      <c r="H982" s="50" t="s">
        <v>278</v>
      </c>
      <c r="I982" s="50" t="s">
        <v>228</v>
      </c>
      <c r="J982" s="81"/>
      <c r="K982" s="83"/>
      <c r="L982" s="33">
        <v>2</v>
      </c>
    </row>
    <row r="983" spans="1:12" s="8" customFormat="1" ht="16.5" customHeight="1">
      <c r="A983" s="50" t="s">
        <v>370</v>
      </c>
      <c r="B983" s="79" t="s">
        <v>608</v>
      </c>
      <c r="C983" s="27" t="s">
        <v>374</v>
      </c>
      <c r="D983" s="50" t="s">
        <v>372</v>
      </c>
      <c r="E983" s="50" t="s">
        <v>535</v>
      </c>
      <c r="F983" s="80">
        <v>0.69</v>
      </c>
      <c r="G983" s="80">
        <v>0.69</v>
      </c>
      <c r="H983" s="50" t="s">
        <v>278</v>
      </c>
      <c r="I983" s="50" t="s">
        <v>228</v>
      </c>
      <c r="J983" s="81"/>
      <c r="K983" s="83"/>
      <c r="L983" s="8">
        <v>1</v>
      </c>
    </row>
    <row r="984" spans="1:12" s="8" customFormat="1" ht="16.5" customHeight="1">
      <c r="A984" s="50" t="s">
        <v>370</v>
      </c>
      <c r="B984" s="79" t="s">
        <v>609</v>
      </c>
      <c r="C984" s="27" t="s">
        <v>377</v>
      </c>
      <c r="D984" s="50" t="s">
        <v>372</v>
      </c>
      <c r="E984" s="50" t="s">
        <v>535</v>
      </c>
      <c r="F984" s="80">
        <v>1.72</v>
      </c>
      <c r="G984" s="80">
        <v>1.72</v>
      </c>
      <c r="H984" s="50" t="s">
        <v>278</v>
      </c>
      <c r="I984" s="50" t="s">
        <v>228</v>
      </c>
      <c r="J984" s="81"/>
      <c r="K984" s="83"/>
      <c r="L984" s="33">
        <v>3</v>
      </c>
    </row>
    <row r="985" spans="1:12" s="8" customFormat="1" ht="16.5" customHeight="1">
      <c r="A985" s="50" t="s">
        <v>370</v>
      </c>
      <c r="B985" s="79" t="s">
        <v>49</v>
      </c>
      <c r="C985" s="27" t="s">
        <v>374</v>
      </c>
      <c r="D985" s="50" t="s">
        <v>372</v>
      </c>
      <c r="E985" s="50" t="s">
        <v>535</v>
      </c>
      <c r="F985" s="80">
        <v>0.7</v>
      </c>
      <c r="G985" s="80">
        <v>0.7</v>
      </c>
      <c r="H985" s="50" t="s">
        <v>278</v>
      </c>
      <c r="I985" s="50" t="s">
        <v>228</v>
      </c>
      <c r="J985" s="81"/>
      <c r="K985" s="83"/>
      <c r="L985" s="8">
        <v>1</v>
      </c>
    </row>
    <row r="986" spans="1:12" s="8" customFormat="1" ht="16.5" customHeight="1">
      <c r="A986" s="50" t="s">
        <v>370</v>
      </c>
      <c r="B986" s="79" t="s">
        <v>193</v>
      </c>
      <c r="C986" s="27" t="s">
        <v>382</v>
      </c>
      <c r="D986" s="50" t="s">
        <v>372</v>
      </c>
      <c r="E986" s="50" t="s">
        <v>535</v>
      </c>
      <c r="F986" s="80">
        <v>5.53</v>
      </c>
      <c r="G986" s="80">
        <v>5.53</v>
      </c>
      <c r="H986" s="50" t="s">
        <v>278</v>
      </c>
      <c r="I986" s="50" t="s">
        <v>228</v>
      </c>
      <c r="J986" s="81"/>
      <c r="K986" s="83"/>
      <c r="L986" s="33">
        <v>2</v>
      </c>
    </row>
    <row r="987" spans="1:12" s="8" customFormat="1" ht="16.5" customHeight="1">
      <c r="A987" s="50" t="s">
        <v>370</v>
      </c>
      <c r="B987" s="79" t="s">
        <v>192</v>
      </c>
      <c r="C987" s="27" t="s">
        <v>374</v>
      </c>
      <c r="D987" s="50" t="s">
        <v>372</v>
      </c>
      <c r="E987" s="50" t="s">
        <v>535</v>
      </c>
      <c r="F987" s="80">
        <v>1.64</v>
      </c>
      <c r="G987" s="80">
        <v>1.64</v>
      </c>
      <c r="H987" s="50" t="s">
        <v>278</v>
      </c>
      <c r="I987" s="50" t="s">
        <v>228</v>
      </c>
      <c r="J987" s="81"/>
      <c r="K987" s="83"/>
      <c r="L987" s="8">
        <v>1</v>
      </c>
    </row>
    <row r="988" spans="1:12" s="8" customFormat="1" ht="16.5" customHeight="1">
      <c r="A988" s="50" t="s">
        <v>370</v>
      </c>
      <c r="B988" s="79" t="s">
        <v>149</v>
      </c>
      <c r="C988" s="27" t="s">
        <v>374</v>
      </c>
      <c r="D988" s="50" t="s">
        <v>372</v>
      </c>
      <c r="E988" s="50" t="s">
        <v>535</v>
      </c>
      <c r="F988" s="80">
        <v>1.046</v>
      </c>
      <c r="G988" s="80">
        <v>1.046</v>
      </c>
      <c r="H988" s="50" t="s">
        <v>278</v>
      </c>
      <c r="I988" s="50" t="s">
        <v>228</v>
      </c>
      <c r="J988" s="81"/>
      <c r="K988" s="83"/>
      <c r="L988" s="8">
        <v>1</v>
      </c>
    </row>
    <row r="989" spans="1:12" s="8" customFormat="1" ht="16.5" customHeight="1">
      <c r="A989" s="50" t="s">
        <v>370</v>
      </c>
      <c r="B989" s="79" t="s">
        <v>72</v>
      </c>
      <c r="C989" s="27" t="s">
        <v>377</v>
      </c>
      <c r="D989" s="50" t="s">
        <v>372</v>
      </c>
      <c r="E989" s="50" t="s">
        <v>535</v>
      </c>
      <c r="F989" s="80">
        <v>2.94</v>
      </c>
      <c r="G989" s="80">
        <v>2.94</v>
      </c>
      <c r="H989" s="50" t="s">
        <v>278</v>
      </c>
      <c r="I989" s="50" t="s">
        <v>228</v>
      </c>
      <c r="J989" s="81"/>
      <c r="K989" s="83"/>
      <c r="L989" s="33">
        <v>3</v>
      </c>
    </row>
    <row r="990" spans="1:12" s="8" customFormat="1" ht="16.5" customHeight="1">
      <c r="A990" s="50" t="s">
        <v>370</v>
      </c>
      <c r="B990" s="79" t="s">
        <v>191</v>
      </c>
      <c r="C990" s="27" t="s">
        <v>377</v>
      </c>
      <c r="D990" s="50" t="s">
        <v>372</v>
      </c>
      <c r="E990" s="50" t="s">
        <v>535</v>
      </c>
      <c r="F990" s="80">
        <v>2.11</v>
      </c>
      <c r="G990" s="80">
        <v>2.11</v>
      </c>
      <c r="H990" s="50" t="s">
        <v>278</v>
      </c>
      <c r="I990" s="50" t="s">
        <v>228</v>
      </c>
      <c r="J990" s="81"/>
      <c r="K990" s="83"/>
      <c r="L990" s="33">
        <v>3</v>
      </c>
    </row>
    <row r="991" spans="1:12" s="8" customFormat="1" ht="16.5" customHeight="1">
      <c r="A991" s="50" t="s">
        <v>370</v>
      </c>
      <c r="B991" s="79" t="s">
        <v>50</v>
      </c>
      <c r="C991" s="27" t="s">
        <v>374</v>
      </c>
      <c r="D991" s="50" t="s">
        <v>372</v>
      </c>
      <c r="E991" s="50" t="s">
        <v>535</v>
      </c>
      <c r="F991" s="80">
        <v>2.82</v>
      </c>
      <c r="G991" s="80">
        <v>2.82</v>
      </c>
      <c r="H991" s="50" t="s">
        <v>278</v>
      </c>
      <c r="I991" s="50" t="s">
        <v>228</v>
      </c>
      <c r="J991" s="81"/>
      <c r="K991" s="83"/>
      <c r="L991" s="8">
        <v>1</v>
      </c>
    </row>
    <row r="992" spans="1:12" s="8" customFormat="1" ht="16.5" customHeight="1">
      <c r="A992" s="50" t="s">
        <v>370</v>
      </c>
      <c r="B992" s="79" t="s">
        <v>74</v>
      </c>
      <c r="C992" s="27" t="s">
        <v>374</v>
      </c>
      <c r="D992" s="50" t="s">
        <v>372</v>
      </c>
      <c r="E992" s="50" t="s">
        <v>535</v>
      </c>
      <c r="F992" s="80">
        <v>1.45</v>
      </c>
      <c r="G992" s="80">
        <v>1.45</v>
      </c>
      <c r="H992" s="50" t="s">
        <v>278</v>
      </c>
      <c r="I992" s="50" t="s">
        <v>228</v>
      </c>
      <c r="J992" s="81"/>
      <c r="K992" s="83"/>
      <c r="L992" s="8">
        <v>1</v>
      </c>
    </row>
    <row r="993" spans="1:12" s="8" customFormat="1" ht="16.5" customHeight="1">
      <c r="A993" s="50" t="s">
        <v>370</v>
      </c>
      <c r="B993" s="79" t="s">
        <v>610</v>
      </c>
      <c r="C993" s="27" t="s">
        <v>374</v>
      </c>
      <c r="D993" s="50" t="s">
        <v>372</v>
      </c>
      <c r="E993" s="50" t="s">
        <v>535</v>
      </c>
      <c r="F993" s="80">
        <v>8.8</v>
      </c>
      <c r="G993" s="80">
        <v>8.8</v>
      </c>
      <c r="H993" s="50" t="s">
        <v>278</v>
      </c>
      <c r="I993" s="50" t="s">
        <v>228</v>
      </c>
      <c r="J993" s="81"/>
      <c r="K993" s="83"/>
      <c r="L993" s="8">
        <v>1</v>
      </c>
    </row>
    <row r="994" spans="1:12" s="8" customFormat="1" ht="16.5" customHeight="1">
      <c r="A994" s="50" t="s">
        <v>370</v>
      </c>
      <c r="B994" s="79" t="s">
        <v>194</v>
      </c>
      <c r="C994" s="27" t="s">
        <v>374</v>
      </c>
      <c r="D994" s="50" t="s">
        <v>372</v>
      </c>
      <c r="E994" s="50" t="s">
        <v>535</v>
      </c>
      <c r="F994" s="80">
        <v>14.62</v>
      </c>
      <c r="G994" s="80">
        <v>14.62</v>
      </c>
      <c r="H994" s="50" t="s">
        <v>278</v>
      </c>
      <c r="I994" s="50" t="s">
        <v>228</v>
      </c>
      <c r="J994" s="81"/>
      <c r="K994" s="83"/>
      <c r="L994" s="8">
        <v>1</v>
      </c>
    </row>
    <row r="995" spans="1:12" s="8" customFormat="1" ht="16.5" customHeight="1">
      <c r="A995" s="50" t="s">
        <v>370</v>
      </c>
      <c r="B995" s="79" t="s">
        <v>73</v>
      </c>
      <c r="C995" s="27" t="s">
        <v>374</v>
      </c>
      <c r="D995" s="50" t="s">
        <v>372</v>
      </c>
      <c r="E995" s="50" t="s">
        <v>535</v>
      </c>
      <c r="F995" s="80">
        <v>61.47</v>
      </c>
      <c r="G995" s="80">
        <v>61.47</v>
      </c>
      <c r="H995" s="50" t="s">
        <v>278</v>
      </c>
      <c r="I995" s="50" t="s">
        <v>228</v>
      </c>
      <c r="J995" s="81">
        <v>1</v>
      </c>
      <c r="K995" s="83"/>
      <c r="L995" s="8">
        <v>1</v>
      </c>
    </row>
    <row r="996" spans="1:12" s="8" customFormat="1" ht="16.5" customHeight="1">
      <c r="A996" s="50" t="s">
        <v>370</v>
      </c>
      <c r="B996" s="79" t="s">
        <v>522</v>
      </c>
      <c r="C996" s="27" t="s">
        <v>374</v>
      </c>
      <c r="D996" s="50" t="s">
        <v>372</v>
      </c>
      <c r="E996" s="50" t="s">
        <v>535</v>
      </c>
      <c r="F996" s="80">
        <v>6.65</v>
      </c>
      <c r="G996" s="80">
        <v>6.65</v>
      </c>
      <c r="H996" s="50" t="s">
        <v>278</v>
      </c>
      <c r="I996" s="50" t="s">
        <v>228</v>
      </c>
      <c r="J996" s="81"/>
      <c r="K996" s="83"/>
      <c r="L996" s="8">
        <v>1</v>
      </c>
    </row>
    <row r="997" spans="1:12" s="8" customFormat="1" ht="16.5" customHeight="1">
      <c r="A997" s="50" t="s">
        <v>370</v>
      </c>
      <c r="B997" s="79" t="s">
        <v>300</v>
      </c>
      <c r="C997" s="27" t="s">
        <v>374</v>
      </c>
      <c r="D997" s="50" t="s">
        <v>372</v>
      </c>
      <c r="E997" s="50" t="s">
        <v>535</v>
      </c>
      <c r="F997" s="80">
        <v>8.74</v>
      </c>
      <c r="G997" s="80">
        <v>8.74</v>
      </c>
      <c r="H997" s="50" t="s">
        <v>278</v>
      </c>
      <c r="I997" s="50" t="s">
        <v>228</v>
      </c>
      <c r="J997" s="81"/>
      <c r="K997" s="83"/>
      <c r="L997" s="8">
        <v>1</v>
      </c>
    </row>
    <row r="998" spans="1:12" s="8" customFormat="1" ht="16.5" customHeight="1">
      <c r="A998" s="50" t="s">
        <v>370</v>
      </c>
      <c r="B998" s="79" t="s">
        <v>524</v>
      </c>
      <c r="C998" s="27" t="s">
        <v>395</v>
      </c>
      <c r="D998" s="50" t="s">
        <v>372</v>
      </c>
      <c r="E998" s="50" t="s">
        <v>535</v>
      </c>
      <c r="F998" s="80">
        <v>1.72</v>
      </c>
      <c r="G998" s="80">
        <v>1.72</v>
      </c>
      <c r="H998" s="50" t="s">
        <v>278</v>
      </c>
      <c r="I998" s="50" t="s">
        <v>228</v>
      </c>
      <c r="J998" s="81">
        <v>1</v>
      </c>
      <c r="K998" s="83"/>
      <c r="L998" s="8">
        <v>7</v>
      </c>
    </row>
    <row r="999" spans="1:12" s="8" customFormat="1" ht="16.5" customHeight="1">
      <c r="A999" s="50" t="s">
        <v>370</v>
      </c>
      <c r="B999" s="79" t="s">
        <v>203</v>
      </c>
      <c r="C999" s="27" t="s">
        <v>392</v>
      </c>
      <c r="D999" s="50" t="s">
        <v>372</v>
      </c>
      <c r="E999" s="50" t="s">
        <v>535</v>
      </c>
      <c r="F999" s="80">
        <v>4.22</v>
      </c>
      <c r="G999" s="80">
        <v>4.22</v>
      </c>
      <c r="H999" s="50" t="s">
        <v>278</v>
      </c>
      <c r="I999" s="50" t="s">
        <v>228</v>
      </c>
      <c r="J999" s="81"/>
      <c r="K999" s="83"/>
      <c r="L999" s="33">
        <v>4</v>
      </c>
    </row>
    <row r="1000" spans="1:12" s="8" customFormat="1" ht="16.5" customHeight="1">
      <c r="A1000" s="50" t="s">
        <v>370</v>
      </c>
      <c r="B1000" s="79" t="s">
        <v>324</v>
      </c>
      <c r="C1000" s="27" t="s">
        <v>392</v>
      </c>
      <c r="D1000" s="50" t="s">
        <v>372</v>
      </c>
      <c r="E1000" s="50" t="s">
        <v>535</v>
      </c>
      <c r="F1000" s="80">
        <v>25.3</v>
      </c>
      <c r="G1000" s="80">
        <v>25.3</v>
      </c>
      <c r="H1000" s="50" t="s">
        <v>278</v>
      </c>
      <c r="I1000" s="50" t="s">
        <v>228</v>
      </c>
      <c r="J1000" s="81"/>
      <c r="K1000" s="83"/>
      <c r="L1000" s="33">
        <v>4</v>
      </c>
    </row>
    <row r="1001" spans="1:12" s="8" customFormat="1" ht="16.5" customHeight="1">
      <c r="A1001" s="50" t="s">
        <v>370</v>
      </c>
      <c r="B1001" s="79" t="s">
        <v>611</v>
      </c>
      <c r="C1001" s="27" t="s">
        <v>374</v>
      </c>
      <c r="D1001" s="50" t="s">
        <v>372</v>
      </c>
      <c r="E1001" s="50" t="s">
        <v>535</v>
      </c>
      <c r="F1001" s="80">
        <v>0.91</v>
      </c>
      <c r="G1001" s="80">
        <v>0.91</v>
      </c>
      <c r="H1001" s="50" t="s">
        <v>278</v>
      </c>
      <c r="I1001" s="50" t="s">
        <v>228</v>
      </c>
      <c r="J1001" s="81"/>
      <c r="K1001" s="83"/>
      <c r="L1001" s="8">
        <v>1</v>
      </c>
    </row>
    <row r="1002" spans="1:12" s="8" customFormat="1" ht="16.5" customHeight="1">
      <c r="A1002" s="50" t="s">
        <v>370</v>
      </c>
      <c r="B1002" s="79" t="s">
        <v>612</v>
      </c>
      <c r="C1002" s="27" t="s">
        <v>377</v>
      </c>
      <c r="D1002" s="50" t="s">
        <v>372</v>
      </c>
      <c r="E1002" s="50" t="s">
        <v>535</v>
      </c>
      <c r="F1002" s="80">
        <v>1.67</v>
      </c>
      <c r="G1002" s="80">
        <v>1.67</v>
      </c>
      <c r="H1002" s="50" t="s">
        <v>278</v>
      </c>
      <c r="I1002" s="50" t="s">
        <v>228</v>
      </c>
      <c r="J1002" s="81"/>
      <c r="K1002" s="83"/>
      <c r="L1002" s="33">
        <v>3</v>
      </c>
    </row>
    <row r="1003" spans="1:12" s="8" customFormat="1" ht="16.5" customHeight="1">
      <c r="A1003" s="50" t="s">
        <v>370</v>
      </c>
      <c r="B1003" s="79" t="s">
        <v>613</v>
      </c>
      <c r="C1003" s="27" t="s">
        <v>465</v>
      </c>
      <c r="D1003" s="50" t="s">
        <v>372</v>
      </c>
      <c r="E1003" s="50" t="s">
        <v>535</v>
      </c>
      <c r="F1003" s="80">
        <v>2.88</v>
      </c>
      <c r="G1003" s="80">
        <v>2.88</v>
      </c>
      <c r="H1003" s="50" t="s">
        <v>278</v>
      </c>
      <c r="I1003" s="50" t="s">
        <v>228</v>
      </c>
      <c r="J1003" s="81">
        <v>1</v>
      </c>
      <c r="K1003" s="83"/>
      <c r="L1003" s="8">
        <v>10</v>
      </c>
    </row>
    <row r="1004" spans="1:12" s="8" customFormat="1" ht="16.5" customHeight="1">
      <c r="A1004" s="50" t="s">
        <v>370</v>
      </c>
      <c r="B1004" s="79" t="s">
        <v>614</v>
      </c>
      <c r="C1004" s="27" t="s">
        <v>374</v>
      </c>
      <c r="D1004" s="50" t="s">
        <v>372</v>
      </c>
      <c r="E1004" s="50" t="s">
        <v>535</v>
      </c>
      <c r="F1004" s="80">
        <v>1</v>
      </c>
      <c r="G1004" s="80">
        <v>1</v>
      </c>
      <c r="H1004" s="50" t="s">
        <v>278</v>
      </c>
      <c r="I1004" s="50" t="s">
        <v>228</v>
      </c>
      <c r="J1004" s="81"/>
      <c r="K1004" s="83"/>
      <c r="L1004" s="8">
        <v>1</v>
      </c>
    </row>
    <row r="1005" spans="1:12" s="8" customFormat="1" ht="16.5" customHeight="1">
      <c r="A1005" s="50" t="s">
        <v>370</v>
      </c>
      <c r="B1005" s="79" t="s">
        <v>151</v>
      </c>
      <c r="C1005" s="27" t="s">
        <v>544</v>
      </c>
      <c r="D1005" s="50" t="s">
        <v>372</v>
      </c>
      <c r="E1005" s="50" t="s">
        <v>535</v>
      </c>
      <c r="F1005" s="80">
        <v>4.8</v>
      </c>
      <c r="G1005" s="80">
        <v>4.8</v>
      </c>
      <c r="H1005" s="50" t="s">
        <v>278</v>
      </c>
      <c r="I1005" s="50" t="s">
        <v>228</v>
      </c>
      <c r="J1005" s="81"/>
      <c r="K1005" s="83"/>
      <c r="L1005" s="8">
        <v>19</v>
      </c>
    </row>
    <row r="1006" spans="1:12" s="8" customFormat="1" ht="16.5" customHeight="1">
      <c r="A1006" s="50" t="s">
        <v>370</v>
      </c>
      <c r="B1006" s="79" t="s">
        <v>523</v>
      </c>
      <c r="C1006" s="27" t="s">
        <v>374</v>
      </c>
      <c r="D1006" s="50" t="s">
        <v>372</v>
      </c>
      <c r="E1006" s="50" t="s">
        <v>535</v>
      </c>
      <c r="F1006" s="80">
        <v>0.97</v>
      </c>
      <c r="G1006" s="80">
        <v>0.97</v>
      </c>
      <c r="H1006" s="50" t="s">
        <v>278</v>
      </c>
      <c r="I1006" s="50" t="s">
        <v>228</v>
      </c>
      <c r="J1006" s="81">
        <v>1</v>
      </c>
      <c r="K1006" s="83"/>
      <c r="L1006" s="8">
        <v>1</v>
      </c>
    </row>
    <row r="1007" spans="1:12" s="8" customFormat="1" ht="16.5" customHeight="1">
      <c r="A1007" s="50" t="s">
        <v>370</v>
      </c>
      <c r="B1007" s="79" t="s">
        <v>152</v>
      </c>
      <c r="C1007" s="27" t="s">
        <v>392</v>
      </c>
      <c r="D1007" s="50" t="s">
        <v>372</v>
      </c>
      <c r="E1007" s="50" t="s">
        <v>535</v>
      </c>
      <c r="F1007" s="80">
        <v>1.98</v>
      </c>
      <c r="G1007" s="80">
        <v>1.98</v>
      </c>
      <c r="H1007" s="50" t="s">
        <v>278</v>
      </c>
      <c r="I1007" s="50" t="s">
        <v>228</v>
      </c>
      <c r="J1007" s="81"/>
      <c r="K1007" s="83"/>
      <c r="L1007" s="33">
        <v>4</v>
      </c>
    </row>
    <row r="1008" spans="1:12" s="8" customFormat="1" ht="16.5" customHeight="1">
      <c r="A1008" s="50" t="s">
        <v>370</v>
      </c>
      <c r="B1008" s="79" t="s">
        <v>275</v>
      </c>
      <c r="C1008" s="27" t="s">
        <v>377</v>
      </c>
      <c r="D1008" s="50" t="s">
        <v>372</v>
      </c>
      <c r="E1008" s="50" t="s">
        <v>535</v>
      </c>
      <c r="F1008" s="80">
        <v>2.79</v>
      </c>
      <c r="G1008" s="80">
        <v>2.79</v>
      </c>
      <c r="H1008" s="50" t="s">
        <v>278</v>
      </c>
      <c r="I1008" s="50" t="s">
        <v>228</v>
      </c>
      <c r="J1008" s="81"/>
      <c r="K1008" s="83"/>
      <c r="L1008" s="33">
        <v>3</v>
      </c>
    </row>
    <row r="1009" spans="1:12" s="8" customFormat="1" ht="16.5" customHeight="1">
      <c r="A1009" s="50" t="s">
        <v>370</v>
      </c>
      <c r="B1009" s="79" t="s">
        <v>615</v>
      </c>
      <c r="C1009" s="27" t="s">
        <v>398</v>
      </c>
      <c r="D1009" s="50" t="s">
        <v>372</v>
      </c>
      <c r="E1009" s="50" t="s">
        <v>535</v>
      </c>
      <c r="F1009" s="80">
        <v>2.76</v>
      </c>
      <c r="G1009" s="80">
        <v>2.76</v>
      </c>
      <c r="H1009" s="50" t="s">
        <v>278</v>
      </c>
      <c r="I1009" s="50" t="s">
        <v>228</v>
      </c>
      <c r="J1009" s="81"/>
      <c r="K1009" s="83"/>
      <c r="L1009" s="8">
        <v>8</v>
      </c>
    </row>
    <row r="1010" spans="1:12" s="8" customFormat="1" ht="16.5" customHeight="1">
      <c r="A1010" s="50" t="s">
        <v>370</v>
      </c>
      <c r="B1010" s="79" t="s">
        <v>616</v>
      </c>
      <c r="C1010" s="27" t="s">
        <v>392</v>
      </c>
      <c r="D1010" s="50" t="s">
        <v>372</v>
      </c>
      <c r="E1010" s="50" t="s">
        <v>535</v>
      </c>
      <c r="F1010" s="80">
        <v>2.66</v>
      </c>
      <c r="G1010" s="80">
        <v>2.66</v>
      </c>
      <c r="H1010" s="50" t="s">
        <v>278</v>
      </c>
      <c r="I1010" s="50" t="s">
        <v>228</v>
      </c>
      <c r="J1010" s="81"/>
      <c r="K1010" s="83"/>
      <c r="L1010" s="33">
        <v>4</v>
      </c>
    </row>
    <row r="1011" spans="1:12" s="8" customFormat="1" ht="16.5" customHeight="1">
      <c r="A1011" s="50" t="s">
        <v>370</v>
      </c>
      <c r="B1011" s="79" t="s">
        <v>528</v>
      </c>
      <c r="C1011" s="27" t="s">
        <v>377</v>
      </c>
      <c r="D1011" s="50" t="s">
        <v>372</v>
      </c>
      <c r="E1011" s="50" t="s">
        <v>535</v>
      </c>
      <c r="F1011" s="80">
        <v>1.75</v>
      </c>
      <c r="G1011" s="80">
        <v>1.75</v>
      </c>
      <c r="H1011" s="50" t="s">
        <v>278</v>
      </c>
      <c r="I1011" s="50" t="s">
        <v>228</v>
      </c>
      <c r="J1011" s="81">
        <v>1</v>
      </c>
      <c r="K1011" s="83"/>
      <c r="L1011" s="33">
        <v>3</v>
      </c>
    </row>
    <row r="1012" spans="1:12" s="8" customFormat="1" ht="16.5" customHeight="1">
      <c r="A1012" s="50" t="s">
        <v>370</v>
      </c>
      <c r="B1012" s="79" t="s">
        <v>617</v>
      </c>
      <c r="C1012" s="27" t="s">
        <v>392</v>
      </c>
      <c r="D1012" s="50" t="s">
        <v>372</v>
      </c>
      <c r="E1012" s="50" t="s">
        <v>535</v>
      </c>
      <c r="F1012" s="80">
        <v>1.43</v>
      </c>
      <c r="G1012" s="80">
        <v>1.43</v>
      </c>
      <c r="H1012" s="50" t="s">
        <v>278</v>
      </c>
      <c r="I1012" s="50" t="s">
        <v>228</v>
      </c>
      <c r="J1012" s="81">
        <v>1</v>
      </c>
      <c r="K1012" s="83"/>
      <c r="L1012" s="33">
        <v>4</v>
      </c>
    </row>
    <row r="1013" spans="1:12" s="8" customFormat="1" ht="16.5" customHeight="1">
      <c r="A1013" s="50" t="s">
        <v>370</v>
      </c>
      <c r="B1013" s="79" t="s">
        <v>325</v>
      </c>
      <c r="C1013" s="27" t="s">
        <v>398</v>
      </c>
      <c r="D1013" s="50" t="s">
        <v>372</v>
      </c>
      <c r="E1013" s="50" t="s">
        <v>535</v>
      </c>
      <c r="F1013" s="80">
        <v>2.59</v>
      </c>
      <c r="G1013" s="80">
        <v>2.59</v>
      </c>
      <c r="H1013" s="50" t="s">
        <v>278</v>
      </c>
      <c r="I1013" s="50" t="s">
        <v>228</v>
      </c>
      <c r="J1013" s="81"/>
      <c r="K1013" s="83"/>
      <c r="L1013" s="8">
        <v>8</v>
      </c>
    </row>
    <row r="1014" spans="1:12" s="8" customFormat="1" ht="16.5" customHeight="1">
      <c r="A1014" s="50" t="s">
        <v>370</v>
      </c>
      <c r="B1014" s="79" t="s">
        <v>155</v>
      </c>
      <c r="C1014" s="27" t="s">
        <v>398</v>
      </c>
      <c r="D1014" s="50" t="s">
        <v>372</v>
      </c>
      <c r="E1014" s="50" t="s">
        <v>535</v>
      </c>
      <c r="F1014" s="80">
        <v>2.06</v>
      </c>
      <c r="G1014" s="80">
        <v>2.06</v>
      </c>
      <c r="H1014" s="50" t="s">
        <v>278</v>
      </c>
      <c r="I1014" s="50" t="s">
        <v>228</v>
      </c>
      <c r="J1014" s="81"/>
      <c r="K1014" s="83"/>
      <c r="L1014" s="8">
        <v>8</v>
      </c>
    </row>
    <row r="1015" spans="1:12" s="8" customFormat="1" ht="16.5" customHeight="1">
      <c r="A1015" s="50" t="s">
        <v>370</v>
      </c>
      <c r="B1015" s="79" t="s">
        <v>618</v>
      </c>
      <c r="C1015" s="27" t="s">
        <v>382</v>
      </c>
      <c r="D1015" s="50" t="s">
        <v>372</v>
      </c>
      <c r="E1015" s="50" t="s">
        <v>535</v>
      </c>
      <c r="F1015" s="80">
        <v>14.8903</v>
      </c>
      <c r="G1015" s="80">
        <v>14.8903</v>
      </c>
      <c r="H1015" s="50" t="s">
        <v>278</v>
      </c>
      <c r="I1015" s="50" t="s">
        <v>228</v>
      </c>
      <c r="J1015" s="81">
        <v>1</v>
      </c>
      <c r="K1015" s="83"/>
      <c r="L1015" s="33">
        <v>2</v>
      </c>
    </row>
    <row r="1016" spans="1:12" s="8" customFormat="1" ht="16.5" customHeight="1">
      <c r="A1016" s="50" t="s">
        <v>370</v>
      </c>
      <c r="B1016" s="79" t="s">
        <v>531</v>
      </c>
      <c r="C1016" s="27" t="s">
        <v>374</v>
      </c>
      <c r="D1016" s="50" t="s">
        <v>372</v>
      </c>
      <c r="E1016" s="50" t="s">
        <v>535</v>
      </c>
      <c r="F1016" s="80">
        <v>0.28</v>
      </c>
      <c r="G1016" s="80">
        <v>0.28</v>
      </c>
      <c r="H1016" s="50" t="s">
        <v>278</v>
      </c>
      <c r="I1016" s="50" t="s">
        <v>228</v>
      </c>
      <c r="J1016" s="81"/>
      <c r="K1016" s="83"/>
      <c r="L1016" s="8">
        <v>1</v>
      </c>
    </row>
    <row r="1017" spans="1:12" s="8" customFormat="1" ht="16.5" customHeight="1">
      <c r="A1017" s="50" t="s">
        <v>370</v>
      </c>
      <c r="B1017" s="79" t="s">
        <v>160</v>
      </c>
      <c r="C1017" s="27" t="s">
        <v>441</v>
      </c>
      <c r="D1017" s="50" t="s">
        <v>372</v>
      </c>
      <c r="E1017" s="50" t="s">
        <v>535</v>
      </c>
      <c r="F1017" s="80">
        <v>2.73</v>
      </c>
      <c r="G1017" s="80">
        <v>2.73</v>
      </c>
      <c r="H1017" s="50" t="s">
        <v>278</v>
      </c>
      <c r="I1017" s="50" t="s">
        <v>228</v>
      </c>
      <c r="J1017" s="81"/>
      <c r="K1017" s="83"/>
      <c r="L1017" s="8">
        <v>22</v>
      </c>
    </row>
    <row r="1018" spans="1:12" s="8" customFormat="1" ht="16.5" customHeight="1">
      <c r="A1018" s="50" t="s">
        <v>370</v>
      </c>
      <c r="B1018" s="79" t="s">
        <v>530</v>
      </c>
      <c r="C1018" s="27" t="s">
        <v>371</v>
      </c>
      <c r="D1018" s="50" t="s">
        <v>372</v>
      </c>
      <c r="E1018" s="50" t="s">
        <v>535</v>
      </c>
      <c r="F1018" s="80">
        <v>2</v>
      </c>
      <c r="G1018" s="80">
        <v>2</v>
      </c>
      <c r="H1018" s="50" t="s">
        <v>278</v>
      </c>
      <c r="I1018" s="50" t="s">
        <v>228</v>
      </c>
      <c r="J1018" s="81"/>
      <c r="K1018" s="83"/>
      <c r="L1018" s="33">
        <v>5</v>
      </c>
    </row>
    <row r="1019" spans="1:12" s="8" customFormat="1" ht="16.5" customHeight="1">
      <c r="A1019" s="50" t="s">
        <v>370</v>
      </c>
      <c r="B1019" s="79" t="s">
        <v>532</v>
      </c>
      <c r="C1019" s="27" t="s">
        <v>371</v>
      </c>
      <c r="D1019" s="50" t="s">
        <v>372</v>
      </c>
      <c r="E1019" s="50" t="s">
        <v>535</v>
      </c>
      <c r="F1019" s="80">
        <v>1.94</v>
      </c>
      <c r="G1019" s="80">
        <v>1.94</v>
      </c>
      <c r="H1019" s="50" t="s">
        <v>278</v>
      </c>
      <c r="I1019" s="50" t="s">
        <v>228</v>
      </c>
      <c r="J1019" s="81"/>
      <c r="K1019" s="83"/>
      <c r="L1019" s="33">
        <v>5</v>
      </c>
    </row>
    <row r="1020" spans="1:14" s="2" customFormat="1" ht="27.75" customHeight="1">
      <c r="A1020" s="16" t="s">
        <v>619</v>
      </c>
      <c r="B1020" s="20"/>
      <c r="C1020" s="20"/>
      <c r="D1020" s="20"/>
      <c r="E1020" s="20"/>
      <c r="F1020" s="20">
        <f aca="true" t="shared" si="23" ref="F1020:K1020">F1021+F1334+F1352+F1363+F1365+F1367+F1368</f>
        <v>24509.508</v>
      </c>
      <c r="G1020" s="20">
        <f t="shared" si="23"/>
        <v>11655.57</v>
      </c>
      <c r="H1020" s="16" t="s">
        <v>17</v>
      </c>
      <c r="I1020" s="16" t="s">
        <v>17</v>
      </c>
      <c r="J1020" s="32">
        <f t="shared" si="23"/>
        <v>843</v>
      </c>
      <c r="K1020" s="32">
        <f t="shared" si="23"/>
        <v>25638</v>
      </c>
      <c r="L1020" s="33"/>
      <c r="M1020" s="33"/>
      <c r="N1020" s="33"/>
    </row>
    <row r="1021" spans="1:14" s="4" customFormat="1" ht="27.75" customHeight="1">
      <c r="A1021" s="16" t="s">
        <v>620</v>
      </c>
      <c r="B1021" s="16"/>
      <c r="C1021" s="16"/>
      <c r="D1021" s="16"/>
      <c r="E1021" s="16"/>
      <c r="F1021" s="16">
        <f aca="true" t="shared" si="24" ref="F1021:K1021">F1022+F1137+F1190+F1200+F1204+F1217</f>
        <v>14942.508</v>
      </c>
      <c r="G1021" s="16">
        <f t="shared" si="24"/>
        <v>4785.57</v>
      </c>
      <c r="H1021" s="16" t="s">
        <v>17</v>
      </c>
      <c r="I1021" s="16" t="s">
        <v>17</v>
      </c>
      <c r="J1021" s="30">
        <f t="shared" si="24"/>
        <v>244</v>
      </c>
      <c r="K1021" s="30">
        <f t="shared" si="24"/>
        <v>806</v>
      </c>
      <c r="L1021" s="49"/>
      <c r="M1021" s="49"/>
      <c r="N1021" s="49"/>
    </row>
    <row r="1022" spans="1:14" s="4" customFormat="1" ht="27.75" customHeight="1">
      <c r="A1022" s="16" t="s">
        <v>621</v>
      </c>
      <c r="B1022" s="16" t="s">
        <v>622</v>
      </c>
      <c r="C1022" s="16" t="s">
        <v>623</v>
      </c>
      <c r="D1022" s="16"/>
      <c r="E1022" s="16"/>
      <c r="F1022" s="16">
        <f aca="true" t="shared" si="25" ref="F1022:K1022">SUM(F1023:F1136)</f>
        <v>600.0000000000001</v>
      </c>
      <c r="G1022" s="16">
        <f t="shared" si="25"/>
        <v>400</v>
      </c>
      <c r="H1022" s="16">
        <f t="shared" si="25"/>
        <v>0</v>
      </c>
      <c r="I1022" s="16">
        <f t="shared" si="25"/>
        <v>0</v>
      </c>
      <c r="J1022" s="30">
        <f t="shared" si="25"/>
        <v>76</v>
      </c>
      <c r="K1022" s="30">
        <f t="shared" si="25"/>
        <v>0</v>
      </c>
      <c r="L1022" s="49"/>
      <c r="M1022" s="49"/>
      <c r="N1022" s="49"/>
    </row>
    <row r="1023" spans="1:14" s="4" customFormat="1" ht="61.5" customHeight="1">
      <c r="A1023" s="16" t="s">
        <v>624</v>
      </c>
      <c r="B1023" s="84" t="s">
        <v>166</v>
      </c>
      <c r="C1023" s="79" t="s">
        <v>625</v>
      </c>
      <c r="D1023" s="20" t="s">
        <v>626</v>
      </c>
      <c r="E1023" s="20" t="s">
        <v>627</v>
      </c>
      <c r="F1023" s="16">
        <f aca="true" t="shared" si="26" ref="F1023:F1086">G1023*1.5</f>
        <v>7.305</v>
      </c>
      <c r="G1023" s="85">
        <v>4.87</v>
      </c>
      <c r="H1023" s="20" t="s">
        <v>628</v>
      </c>
      <c r="I1023" s="20" t="s">
        <v>629</v>
      </c>
      <c r="J1023" s="32">
        <v>1</v>
      </c>
      <c r="K1023" s="32"/>
      <c r="L1023" s="49"/>
      <c r="M1023" s="49"/>
      <c r="N1023" s="49"/>
    </row>
    <row r="1024" spans="1:14" s="4" customFormat="1" ht="63" customHeight="1">
      <c r="A1024" s="16" t="s">
        <v>624</v>
      </c>
      <c r="B1024" s="84" t="s">
        <v>211</v>
      </c>
      <c r="C1024" s="79" t="s">
        <v>630</v>
      </c>
      <c r="D1024" s="20" t="s">
        <v>626</v>
      </c>
      <c r="E1024" s="20" t="s">
        <v>627</v>
      </c>
      <c r="F1024" s="16">
        <f t="shared" si="26"/>
        <v>5.775</v>
      </c>
      <c r="G1024" s="85">
        <v>3.85</v>
      </c>
      <c r="H1024" s="20" t="s">
        <v>628</v>
      </c>
      <c r="I1024" s="20" t="s">
        <v>629</v>
      </c>
      <c r="J1024" s="32">
        <v>1</v>
      </c>
      <c r="K1024" s="32"/>
      <c r="L1024" s="49"/>
      <c r="M1024" s="49"/>
      <c r="N1024" s="49"/>
    </row>
    <row r="1025" spans="1:14" s="4" customFormat="1" ht="61.5" customHeight="1">
      <c r="A1025" s="16" t="s">
        <v>624</v>
      </c>
      <c r="B1025" s="84" t="s">
        <v>283</v>
      </c>
      <c r="C1025" s="79" t="s">
        <v>631</v>
      </c>
      <c r="D1025" s="20" t="s">
        <v>626</v>
      </c>
      <c r="E1025" s="20" t="s">
        <v>627</v>
      </c>
      <c r="F1025" s="16">
        <f t="shared" si="26"/>
        <v>5.025</v>
      </c>
      <c r="G1025" s="85">
        <v>3.35</v>
      </c>
      <c r="H1025" s="20" t="s">
        <v>628</v>
      </c>
      <c r="I1025" s="20" t="s">
        <v>629</v>
      </c>
      <c r="J1025" s="32">
        <v>1</v>
      </c>
      <c r="K1025" s="32"/>
      <c r="L1025" s="49"/>
      <c r="M1025" s="49"/>
      <c r="N1025" s="49"/>
    </row>
    <row r="1026" spans="1:14" s="4" customFormat="1" ht="63" customHeight="1">
      <c r="A1026" s="16" t="s">
        <v>624</v>
      </c>
      <c r="B1026" s="84" t="s">
        <v>229</v>
      </c>
      <c r="C1026" s="79" t="s">
        <v>632</v>
      </c>
      <c r="D1026" s="20" t="s">
        <v>626</v>
      </c>
      <c r="E1026" s="20" t="s">
        <v>627</v>
      </c>
      <c r="F1026" s="16">
        <f t="shared" si="26"/>
        <v>6.42</v>
      </c>
      <c r="G1026" s="85">
        <v>4.28</v>
      </c>
      <c r="H1026" s="20" t="s">
        <v>633</v>
      </c>
      <c r="I1026" s="20" t="s">
        <v>629</v>
      </c>
      <c r="J1026" s="32">
        <v>1</v>
      </c>
      <c r="K1026" s="32"/>
      <c r="L1026" s="49"/>
      <c r="M1026" s="49"/>
      <c r="N1026" s="49"/>
    </row>
    <row r="1027" spans="1:14" s="4" customFormat="1" ht="66" customHeight="1">
      <c r="A1027" s="16" t="s">
        <v>624</v>
      </c>
      <c r="B1027" s="84" t="s">
        <v>634</v>
      </c>
      <c r="C1027" s="79" t="s">
        <v>635</v>
      </c>
      <c r="D1027" s="20" t="s">
        <v>626</v>
      </c>
      <c r="E1027" s="20" t="s">
        <v>627</v>
      </c>
      <c r="F1027" s="16">
        <f t="shared" si="26"/>
        <v>6.135</v>
      </c>
      <c r="G1027" s="85">
        <v>4.09</v>
      </c>
      <c r="H1027" s="20" t="s">
        <v>628</v>
      </c>
      <c r="I1027" s="20" t="s">
        <v>629</v>
      </c>
      <c r="J1027" s="32">
        <v>1</v>
      </c>
      <c r="K1027" s="32"/>
      <c r="L1027" s="49"/>
      <c r="M1027" s="49"/>
      <c r="N1027" s="49"/>
    </row>
    <row r="1028" spans="1:14" s="4" customFormat="1" ht="63" customHeight="1">
      <c r="A1028" s="16" t="s">
        <v>624</v>
      </c>
      <c r="B1028" s="84" t="s">
        <v>375</v>
      </c>
      <c r="C1028" s="79" t="s">
        <v>635</v>
      </c>
      <c r="D1028" s="20" t="s">
        <v>626</v>
      </c>
      <c r="E1028" s="20" t="s">
        <v>627</v>
      </c>
      <c r="F1028" s="16">
        <f t="shared" si="26"/>
        <v>6.300000000000001</v>
      </c>
      <c r="G1028" s="85">
        <v>4.2</v>
      </c>
      <c r="H1028" s="20" t="s">
        <v>633</v>
      </c>
      <c r="I1028" s="20" t="s">
        <v>629</v>
      </c>
      <c r="J1028" s="32">
        <v>1</v>
      </c>
      <c r="K1028" s="32"/>
      <c r="L1028" s="49"/>
      <c r="M1028" s="49"/>
      <c r="N1028" s="49"/>
    </row>
    <row r="1029" spans="1:14" s="4" customFormat="1" ht="63" customHeight="1">
      <c r="A1029" s="16" t="s">
        <v>624</v>
      </c>
      <c r="B1029" s="84" t="s">
        <v>636</v>
      </c>
      <c r="C1029" s="79" t="s">
        <v>630</v>
      </c>
      <c r="D1029" s="20" t="s">
        <v>626</v>
      </c>
      <c r="E1029" s="20" t="s">
        <v>627</v>
      </c>
      <c r="F1029" s="16">
        <f t="shared" si="26"/>
        <v>3</v>
      </c>
      <c r="G1029" s="85">
        <v>2</v>
      </c>
      <c r="H1029" s="20" t="s">
        <v>628</v>
      </c>
      <c r="I1029" s="20" t="s">
        <v>629</v>
      </c>
      <c r="J1029" s="32"/>
      <c r="K1029" s="32"/>
      <c r="L1029" s="49"/>
      <c r="M1029" s="49"/>
      <c r="N1029" s="49"/>
    </row>
    <row r="1030" spans="1:14" s="4" customFormat="1" ht="64.5" customHeight="1">
      <c r="A1030" s="16" t="s">
        <v>624</v>
      </c>
      <c r="B1030" s="84" t="s">
        <v>378</v>
      </c>
      <c r="C1030" s="79" t="s">
        <v>630</v>
      </c>
      <c r="D1030" s="20" t="s">
        <v>626</v>
      </c>
      <c r="E1030" s="20" t="s">
        <v>627</v>
      </c>
      <c r="F1030" s="16">
        <f t="shared" si="26"/>
        <v>3</v>
      </c>
      <c r="G1030" s="85">
        <v>2</v>
      </c>
      <c r="H1030" s="20" t="s">
        <v>628</v>
      </c>
      <c r="I1030" s="20" t="s">
        <v>629</v>
      </c>
      <c r="J1030" s="32"/>
      <c r="K1030" s="32"/>
      <c r="L1030" s="49"/>
      <c r="M1030" s="49"/>
      <c r="N1030" s="49"/>
    </row>
    <row r="1031" spans="1:14" s="4" customFormat="1" ht="63" customHeight="1">
      <c r="A1031" s="16" t="s">
        <v>624</v>
      </c>
      <c r="B1031" s="84" t="s">
        <v>53</v>
      </c>
      <c r="C1031" s="79" t="s">
        <v>637</v>
      </c>
      <c r="D1031" s="20" t="s">
        <v>626</v>
      </c>
      <c r="E1031" s="20" t="s">
        <v>627</v>
      </c>
      <c r="F1031" s="16">
        <f t="shared" si="26"/>
        <v>9.645</v>
      </c>
      <c r="G1031" s="85">
        <v>6.43</v>
      </c>
      <c r="H1031" s="20" t="s">
        <v>628</v>
      </c>
      <c r="I1031" s="20" t="s">
        <v>629</v>
      </c>
      <c r="J1031" s="32">
        <v>1</v>
      </c>
      <c r="K1031" s="32"/>
      <c r="L1031" s="49"/>
      <c r="M1031" s="49"/>
      <c r="N1031" s="49"/>
    </row>
    <row r="1032" spans="1:14" s="4" customFormat="1" ht="60.75" customHeight="1">
      <c r="A1032" s="16" t="s">
        <v>624</v>
      </c>
      <c r="B1032" s="84" t="s">
        <v>199</v>
      </c>
      <c r="C1032" s="79" t="s">
        <v>635</v>
      </c>
      <c r="D1032" s="20" t="s">
        <v>626</v>
      </c>
      <c r="E1032" s="20" t="s">
        <v>627</v>
      </c>
      <c r="F1032" s="16">
        <f t="shared" si="26"/>
        <v>8.01</v>
      </c>
      <c r="G1032" s="85">
        <v>5.34</v>
      </c>
      <c r="H1032" s="20" t="s">
        <v>633</v>
      </c>
      <c r="I1032" s="20" t="s">
        <v>629</v>
      </c>
      <c r="J1032" s="32">
        <v>1</v>
      </c>
      <c r="K1032" s="32"/>
      <c r="L1032" s="49"/>
      <c r="M1032" s="49"/>
      <c r="N1032" s="49"/>
    </row>
    <row r="1033" spans="1:14" s="4" customFormat="1" ht="61.5" customHeight="1">
      <c r="A1033" s="16" t="s">
        <v>624</v>
      </c>
      <c r="B1033" s="84" t="s">
        <v>293</v>
      </c>
      <c r="C1033" s="79" t="s">
        <v>631</v>
      </c>
      <c r="D1033" s="20" t="s">
        <v>626</v>
      </c>
      <c r="E1033" s="20" t="s">
        <v>627</v>
      </c>
      <c r="F1033" s="16">
        <f t="shared" si="26"/>
        <v>5.025</v>
      </c>
      <c r="G1033" s="85">
        <v>3.35</v>
      </c>
      <c r="H1033" s="20" t="s">
        <v>633</v>
      </c>
      <c r="I1033" s="20" t="s">
        <v>629</v>
      </c>
      <c r="J1033" s="32"/>
      <c r="K1033" s="32"/>
      <c r="L1033" s="49"/>
      <c r="M1033" s="49"/>
      <c r="N1033" s="49"/>
    </row>
    <row r="1034" spans="1:14" s="4" customFormat="1" ht="60.75" customHeight="1">
      <c r="A1034" s="16" t="s">
        <v>624</v>
      </c>
      <c r="B1034" s="84" t="s">
        <v>638</v>
      </c>
      <c r="C1034" s="79" t="s">
        <v>639</v>
      </c>
      <c r="D1034" s="20" t="s">
        <v>626</v>
      </c>
      <c r="E1034" s="20" t="s">
        <v>627</v>
      </c>
      <c r="F1034" s="16">
        <f t="shared" si="26"/>
        <v>6.87</v>
      </c>
      <c r="G1034" s="85">
        <v>4.58</v>
      </c>
      <c r="H1034" s="20" t="s">
        <v>628</v>
      </c>
      <c r="I1034" s="20" t="s">
        <v>629</v>
      </c>
      <c r="J1034" s="32"/>
      <c r="K1034" s="32"/>
      <c r="L1034" s="49"/>
      <c r="M1034" s="49"/>
      <c r="N1034" s="49"/>
    </row>
    <row r="1035" spans="1:14" s="4" customFormat="1" ht="63" customHeight="1">
      <c r="A1035" s="16" t="s">
        <v>624</v>
      </c>
      <c r="B1035" s="84" t="s">
        <v>640</v>
      </c>
      <c r="C1035" s="79" t="s">
        <v>630</v>
      </c>
      <c r="D1035" s="20" t="s">
        <v>626</v>
      </c>
      <c r="E1035" s="20" t="s">
        <v>627</v>
      </c>
      <c r="F1035" s="16">
        <f t="shared" si="26"/>
        <v>2.8499999999999996</v>
      </c>
      <c r="G1035" s="85">
        <v>1.9</v>
      </c>
      <c r="H1035" s="20" t="s">
        <v>633</v>
      </c>
      <c r="I1035" s="20" t="s">
        <v>629</v>
      </c>
      <c r="J1035" s="32">
        <v>1</v>
      </c>
      <c r="K1035" s="32"/>
      <c r="L1035" s="49"/>
      <c r="M1035" s="49"/>
      <c r="N1035" s="49"/>
    </row>
    <row r="1036" spans="1:14" s="4" customFormat="1" ht="45.75" customHeight="1">
      <c r="A1036" s="16" t="s">
        <v>624</v>
      </c>
      <c r="B1036" s="84" t="s">
        <v>210</v>
      </c>
      <c r="C1036" s="79" t="s">
        <v>641</v>
      </c>
      <c r="D1036" s="20" t="s">
        <v>626</v>
      </c>
      <c r="E1036" s="20" t="s">
        <v>627</v>
      </c>
      <c r="F1036" s="16">
        <f t="shared" si="26"/>
        <v>12.629999999999999</v>
      </c>
      <c r="G1036" s="85">
        <v>8.42</v>
      </c>
      <c r="H1036" s="20" t="s">
        <v>628</v>
      </c>
      <c r="I1036" s="20" t="s">
        <v>629</v>
      </c>
      <c r="J1036" s="32">
        <v>1</v>
      </c>
      <c r="K1036" s="32"/>
      <c r="L1036" s="49"/>
      <c r="M1036" s="49"/>
      <c r="N1036" s="49"/>
    </row>
    <row r="1037" spans="1:14" s="4" customFormat="1" ht="45.75" customHeight="1">
      <c r="A1037" s="16" t="s">
        <v>624</v>
      </c>
      <c r="B1037" s="84" t="s">
        <v>410</v>
      </c>
      <c r="C1037" s="79" t="s">
        <v>630</v>
      </c>
      <c r="D1037" s="20" t="s">
        <v>626</v>
      </c>
      <c r="E1037" s="20" t="s">
        <v>627</v>
      </c>
      <c r="F1037" s="16">
        <f t="shared" si="26"/>
        <v>2.925</v>
      </c>
      <c r="G1037" s="85">
        <v>1.95</v>
      </c>
      <c r="H1037" s="20" t="s">
        <v>628</v>
      </c>
      <c r="I1037" s="20" t="s">
        <v>629</v>
      </c>
      <c r="J1037" s="32"/>
      <c r="K1037" s="32"/>
      <c r="L1037" s="49"/>
      <c r="M1037" s="49"/>
      <c r="N1037" s="49"/>
    </row>
    <row r="1038" spans="1:14" s="4" customFormat="1" ht="39.75" customHeight="1">
      <c r="A1038" s="16" t="s">
        <v>624</v>
      </c>
      <c r="B1038" s="84" t="s">
        <v>642</v>
      </c>
      <c r="C1038" s="79" t="s">
        <v>643</v>
      </c>
      <c r="D1038" s="20" t="s">
        <v>626</v>
      </c>
      <c r="E1038" s="20" t="s">
        <v>627</v>
      </c>
      <c r="F1038" s="16">
        <f t="shared" si="26"/>
        <v>2.79</v>
      </c>
      <c r="G1038" s="85">
        <v>1.86</v>
      </c>
      <c r="H1038" s="20" t="s">
        <v>628</v>
      </c>
      <c r="I1038" s="20" t="s">
        <v>629</v>
      </c>
      <c r="J1038" s="32"/>
      <c r="K1038" s="32"/>
      <c r="L1038" s="49"/>
      <c r="M1038" s="49"/>
      <c r="N1038" s="49"/>
    </row>
    <row r="1039" spans="1:14" s="4" customFormat="1" ht="39.75" customHeight="1">
      <c r="A1039" s="16" t="s">
        <v>624</v>
      </c>
      <c r="B1039" s="84" t="s">
        <v>97</v>
      </c>
      <c r="C1039" s="79" t="s">
        <v>631</v>
      </c>
      <c r="D1039" s="20" t="s">
        <v>626</v>
      </c>
      <c r="E1039" s="20" t="s">
        <v>627</v>
      </c>
      <c r="F1039" s="16">
        <f t="shared" si="26"/>
        <v>3</v>
      </c>
      <c r="G1039" s="85">
        <v>2</v>
      </c>
      <c r="H1039" s="20" t="s">
        <v>628</v>
      </c>
      <c r="I1039" s="20" t="s">
        <v>629</v>
      </c>
      <c r="J1039" s="32">
        <v>1</v>
      </c>
      <c r="K1039" s="32"/>
      <c r="L1039" s="49"/>
      <c r="M1039" s="49"/>
      <c r="N1039" s="49"/>
    </row>
    <row r="1040" spans="1:14" s="4" customFormat="1" ht="39.75" customHeight="1">
      <c r="A1040" s="16" t="s">
        <v>624</v>
      </c>
      <c r="B1040" s="84" t="s">
        <v>341</v>
      </c>
      <c r="C1040" s="79" t="s">
        <v>644</v>
      </c>
      <c r="D1040" s="20" t="s">
        <v>626</v>
      </c>
      <c r="E1040" s="20" t="s">
        <v>627</v>
      </c>
      <c r="F1040" s="16">
        <f t="shared" si="26"/>
        <v>10.350000000000001</v>
      </c>
      <c r="G1040" s="85">
        <v>6.9</v>
      </c>
      <c r="H1040" s="20" t="s">
        <v>628</v>
      </c>
      <c r="I1040" s="20" t="s">
        <v>629</v>
      </c>
      <c r="J1040" s="32">
        <v>1</v>
      </c>
      <c r="K1040" s="32"/>
      <c r="L1040" s="49"/>
      <c r="M1040" s="49"/>
      <c r="N1040" s="49"/>
    </row>
    <row r="1041" spans="1:14" s="4" customFormat="1" ht="66" customHeight="1">
      <c r="A1041" s="16" t="s">
        <v>624</v>
      </c>
      <c r="B1041" s="84" t="s">
        <v>168</v>
      </c>
      <c r="C1041" s="79" t="s">
        <v>645</v>
      </c>
      <c r="D1041" s="20" t="s">
        <v>626</v>
      </c>
      <c r="E1041" s="20" t="s">
        <v>627</v>
      </c>
      <c r="F1041" s="16">
        <f t="shared" si="26"/>
        <v>2.94</v>
      </c>
      <c r="G1041" s="85">
        <v>1.96</v>
      </c>
      <c r="H1041" s="20" t="s">
        <v>628</v>
      </c>
      <c r="I1041" s="20" t="s">
        <v>629</v>
      </c>
      <c r="J1041" s="32">
        <v>1</v>
      </c>
      <c r="K1041" s="32"/>
      <c r="L1041" s="49"/>
      <c r="M1041" s="49"/>
      <c r="N1041" s="49"/>
    </row>
    <row r="1042" spans="1:14" s="4" customFormat="1" ht="69" customHeight="1">
      <c r="A1042" s="16" t="s">
        <v>624</v>
      </c>
      <c r="B1042" s="84" t="s">
        <v>397</v>
      </c>
      <c r="C1042" s="79" t="s">
        <v>646</v>
      </c>
      <c r="D1042" s="20" t="s">
        <v>626</v>
      </c>
      <c r="E1042" s="20" t="s">
        <v>627</v>
      </c>
      <c r="F1042" s="16">
        <f t="shared" si="26"/>
        <v>7.904999999999999</v>
      </c>
      <c r="G1042" s="85">
        <v>5.27</v>
      </c>
      <c r="H1042" s="20" t="s">
        <v>628</v>
      </c>
      <c r="I1042" s="20" t="s">
        <v>629</v>
      </c>
      <c r="J1042" s="32">
        <v>1</v>
      </c>
      <c r="K1042" s="32"/>
      <c r="L1042" s="49"/>
      <c r="M1042" s="49"/>
      <c r="N1042" s="49"/>
    </row>
    <row r="1043" spans="1:14" s="4" customFormat="1" ht="75" customHeight="1">
      <c r="A1043" s="16" t="s">
        <v>624</v>
      </c>
      <c r="B1043" s="84" t="s">
        <v>118</v>
      </c>
      <c r="C1043" s="79" t="s">
        <v>635</v>
      </c>
      <c r="D1043" s="20" t="s">
        <v>626</v>
      </c>
      <c r="E1043" s="20" t="s">
        <v>627</v>
      </c>
      <c r="F1043" s="16">
        <f t="shared" si="26"/>
        <v>9.3</v>
      </c>
      <c r="G1043" s="85">
        <v>6.2</v>
      </c>
      <c r="H1043" s="20" t="s">
        <v>628</v>
      </c>
      <c r="I1043" s="20" t="s">
        <v>629</v>
      </c>
      <c r="J1043" s="32">
        <v>1</v>
      </c>
      <c r="K1043" s="32"/>
      <c r="L1043" s="49"/>
      <c r="M1043" s="49"/>
      <c r="N1043" s="49"/>
    </row>
    <row r="1044" spans="1:14" s="4" customFormat="1" ht="66" customHeight="1">
      <c r="A1044" s="16" t="s">
        <v>624</v>
      </c>
      <c r="B1044" s="84" t="s">
        <v>117</v>
      </c>
      <c r="C1044" s="79" t="s">
        <v>630</v>
      </c>
      <c r="D1044" s="20" t="s">
        <v>626</v>
      </c>
      <c r="E1044" s="20" t="s">
        <v>627</v>
      </c>
      <c r="F1044" s="16">
        <f t="shared" si="26"/>
        <v>3.3000000000000003</v>
      </c>
      <c r="G1044" s="85">
        <v>2.2</v>
      </c>
      <c r="H1044" s="20" t="s">
        <v>628</v>
      </c>
      <c r="I1044" s="20" t="s">
        <v>629</v>
      </c>
      <c r="J1044" s="32">
        <v>1</v>
      </c>
      <c r="K1044" s="32"/>
      <c r="L1044" s="49"/>
      <c r="M1044" s="49"/>
      <c r="N1044" s="49"/>
    </row>
    <row r="1045" spans="1:14" s="4" customFormat="1" ht="66" customHeight="1">
      <c r="A1045" s="16" t="s">
        <v>624</v>
      </c>
      <c r="B1045" s="84" t="s">
        <v>120</v>
      </c>
      <c r="C1045" s="79" t="s">
        <v>630</v>
      </c>
      <c r="D1045" s="20" t="s">
        <v>626</v>
      </c>
      <c r="E1045" s="20" t="s">
        <v>627</v>
      </c>
      <c r="F1045" s="16">
        <f t="shared" si="26"/>
        <v>3.3000000000000003</v>
      </c>
      <c r="G1045" s="85">
        <v>2.2</v>
      </c>
      <c r="H1045" s="20" t="s">
        <v>628</v>
      </c>
      <c r="I1045" s="20" t="s">
        <v>629</v>
      </c>
      <c r="J1045" s="32"/>
      <c r="K1045" s="32"/>
      <c r="L1045" s="49"/>
      <c r="M1045" s="49"/>
      <c r="N1045" s="49"/>
    </row>
    <row r="1046" spans="1:14" s="4" customFormat="1" ht="60" customHeight="1">
      <c r="A1046" s="16" t="s">
        <v>624</v>
      </c>
      <c r="B1046" s="84" t="s">
        <v>95</v>
      </c>
      <c r="C1046" s="79" t="s">
        <v>647</v>
      </c>
      <c r="D1046" s="20" t="s">
        <v>626</v>
      </c>
      <c r="E1046" s="20" t="s">
        <v>627</v>
      </c>
      <c r="F1046" s="16">
        <f t="shared" si="26"/>
        <v>6.09</v>
      </c>
      <c r="G1046" s="85">
        <v>4.06</v>
      </c>
      <c r="H1046" s="20" t="s">
        <v>628</v>
      </c>
      <c r="I1046" s="20" t="s">
        <v>629</v>
      </c>
      <c r="J1046" s="32">
        <v>1</v>
      </c>
      <c r="K1046" s="32"/>
      <c r="L1046" s="49"/>
      <c r="M1046" s="49"/>
      <c r="N1046" s="49"/>
    </row>
    <row r="1047" spans="1:14" s="4" customFormat="1" ht="66" customHeight="1">
      <c r="A1047" s="16" t="s">
        <v>624</v>
      </c>
      <c r="B1047" s="84" t="s">
        <v>413</v>
      </c>
      <c r="C1047" s="79" t="s">
        <v>630</v>
      </c>
      <c r="D1047" s="20" t="s">
        <v>626</v>
      </c>
      <c r="E1047" s="20" t="s">
        <v>627</v>
      </c>
      <c r="F1047" s="16">
        <f t="shared" si="26"/>
        <v>4.5</v>
      </c>
      <c r="G1047" s="85">
        <v>3</v>
      </c>
      <c r="H1047" s="20" t="s">
        <v>628</v>
      </c>
      <c r="I1047" s="20" t="s">
        <v>629</v>
      </c>
      <c r="J1047" s="32"/>
      <c r="K1047" s="32"/>
      <c r="L1047" s="49"/>
      <c r="M1047" s="49"/>
      <c r="N1047" s="49"/>
    </row>
    <row r="1048" spans="1:14" s="4" customFormat="1" ht="63.75" customHeight="1">
      <c r="A1048" s="16" t="s">
        <v>624</v>
      </c>
      <c r="B1048" s="84" t="s">
        <v>27</v>
      </c>
      <c r="C1048" s="79" t="s">
        <v>648</v>
      </c>
      <c r="D1048" s="20" t="s">
        <v>626</v>
      </c>
      <c r="E1048" s="20" t="s">
        <v>627</v>
      </c>
      <c r="F1048" s="16">
        <f t="shared" si="26"/>
        <v>7.98</v>
      </c>
      <c r="G1048" s="85">
        <v>5.32</v>
      </c>
      <c r="H1048" s="20" t="s">
        <v>628</v>
      </c>
      <c r="I1048" s="20" t="s">
        <v>629</v>
      </c>
      <c r="J1048" s="32">
        <v>1</v>
      </c>
      <c r="K1048" s="32"/>
      <c r="L1048" s="49"/>
      <c r="M1048" s="49"/>
      <c r="N1048" s="49"/>
    </row>
    <row r="1049" spans="1:14" s="4" customFormat="1" ht="66" customHeight="1">
      <c r="A1049" s="16" t="s">
        <v>624</v>
      </c>
      <c r="B1049" s="84" t="s">
        <v>649</v>
      </c>
      <c r="C1049" s="79" t="s">
        <v>635</v>
      </c>
      <c r="D1049" s="20" t="s">
        <v>626</v>
      </c>
      <c r="E1049" s="20" t="s">
        <v>627</v>
      </c>
      <c r="F1049" s="16">
        <f t="shared" si="26"/>
        <v>3.75</v>
      </c>
      <c r="G1049" s="85">
        <v>2.5</v>
      </c>
      <c r="H1049" s="20" t="s">
        <v>628</v>
      </c>
      <c r="I1049" s="20" t="s">
        <v>629</v>
      </c>
      <c r="J1049" s="32"/>
      <c r="K1049" s="32"/>
      <c r="L1049" s="49"/>
      <c r="M1049" s="49"/>
      <c r="N1049" s="49"/>
    </row>
    <row r="1050" spans="1:14" s="4" customFormat="1" ht="60.75" customHeight="1">
      <c r="A1050" s="16" t="s">
        <v>624</v>
      </c>
      <c r="B1050" s="84" t="s">
        <v>125</v>
      </c>
      <c r="C1050" s="79" t="s">
        <v>635</v>
      </c>
      <c r="D1050" s="20" t="s">
        <v>626</v>
      </c>
      <c r="E1050" s="20" t="s">
        <v>627</v>
      </c>
      <c r="F1050" s="16">
        <f t="shared" si="26"/>
        <v>3.75</v>
      </c>
      <c r="G1050" s="85">
        <v>2.5</v>
      </c>
      <c r="H1050" s="20" t="s">
        <v>628</v>
      </c>
      <c r="I1050" s="20" t="s">
        <v>629</v>
      </c>
      <c r="J1050" s="32"/>
      <c r="K1050" s="32"/>
      <c r="L1050" s="49"/>
      <c r="M1050" s="49"/>
      <c r="N1050" s="49"/>
    </row>
    <row r="1051" spans="1:14" s="4" customFormat="1" ht="67.5" customHeight="1">
      <c r="A1051" s="16" t="s">
        <v>624</v>
      </c>
      <c r="B1051" s="84" t="s">
        <v>416</v>
      </c>
      <c r="C1051" s="79" t="s">
        <v>630</v>
      </c>
      <c r="D1051" s="20" t="s">
        <v>626</v>
      </c>
      <c r="E1051" s="20" t="s">
        <v>627</v>
      </c>
      <c r="F1051" s="16">
        <f t="shared" si="26"/>
        <v>2.0999999999999996</v>
      </c>
      <c r="G1051" s="85">
        <v>1.4</v>
      </c>
      <c r="H1051" s="20" t="s">
        <v>628</v>
      </c>
      <c r="I1051" s="20" t="s">
        <v>629</v>
      </c>
      <c r="J1051" s="32"/>
      <c r="K1051" s="32"/>
      <c r="L1051" s="49"/>
      <c r="M1051" s="49"/>
      <c r="N1051" s="49"/>
    </row>
    <row r="1052" spans="1:14" s="4" customFormat="1" ht="69" customHeight="1">
      <c r="A1052" s="16" t="s">
        <v>624</v>
      </c>
      <c r="B1052" s="84" t="s">
        <v>414</v>
      </c>
      <c r="C1052" s="79" t="s">
        <v>630</v>
      </c>
      <c r="D1052" s="20" t="s">
        <v>626</v>
      </c>
      <c r="E1052" s="20" t="s">
        <v>627</v>
      </c>
      <c r="F1052" s="16">
        <f t="shared" si="26"/>
        <v>2.25</v>
      </c>
      <c r="G1052" s="85">
        <v>1.5</v>
      </c>
      <c r="H1052" s="20" t="s">
        <v>628</v>
      </c>
      <c r="I1052" s="20" t="s">
        <v>629</v>
      </c>
      <c r="J1052" s="32"/>
      <c r="K1052" s="32"/>
      <c r="L1052" s="49"/>
      <c r="M1052" s="49"/>
      <c r="N1052" s="49"/>
    </row>
    <row r="1053" spans="1:14" s="4" customFormat="1" ht="66.75" customHeight="1">
      <c r="A1053" s="16" t="s">
        <v>624</v>
      </c>
      <c r="B1053" s="84" t="s">
        <v>28</v>
      </c>
      <c r="C1053" s="79" t="s">
        <v>650</v>
      </c>
      <c r="D1053" s="20" t="s">
        <v>626</v>
      </c>
      <c r="E1053" s="20" t="s">
        <v>627</v>
      </c>
      <c r="F1053" s="16">
        <f t="shared" si="26"/>
        <v>12.645</v>
      </c>
      <c r="G1053" s="85">
        <v>8.43</v>
      </c>
      <c r="H1053" s="20" t="s">
        <v>628</v>
      </c>
      <c r="I1053" s="20" t="s">
        <v>629</v>
      </c>
      <c r="J1053" s="32">
        <v>1</v>
      </c>
      <c r="K1053" s="32"/>
      <c r="L1053" s="49"/>
      <c r="M1053" s="49"/>
      <c r="N1053" s="49"/>
    </row>
    <row r="1054" spans="1:14" s="4" customFormat="1" ht="39.75" customHeight="1">
      <c r="A1054" s="16" t="s">
        <v>624</v>
      </c>
      <c r="B1054" s="84" t="s">
        <v>26</v>
      </c>
      <c r="C1054" s="79" t="s">
        <v>635</v>
      </c>
      <c r="D1054" s="20" t="s">
        <v>626</v>
      </c>
      <c r="E1054" s="20" t="s">
        <v>627</v>
      </c>
      <c r="F1054" s="16">
        <f t="shared" si="26"/>
        <v>7.08</v>
      </c>
      <c r="G1054" s="85">
        <v>4.72</v>
      </c>
      <c r="H1054" s="20" t="s">
        <v>628</v>
      </c>
      <c r="I1054" s="20" t="s">
        <v>629</v>
      </c>
      <c r="J1054" s="32">
        <v>1</v>
      </c>
      <c r="K1054" s="32"/>
      <c r="L1054" s="49"/>
      <c r="M1054" s="49"/>
      <c r="N1054" s="49"/>
    </row>
    <row r="1055" spans="1:14" s="4" customFormat="1" ht="39.75" customHeight="1">
      <c r="A1055" s="16" t="s">
        <v>624</v>
      </c>
      <c r="B1055" s="84" t="s">
        <v>128</v>
      </c>
      <c r="C1055" s="79" t="s">
        <v>643</v>
      </c>
      <c r="D1055" s="20" t="s">
        <v>626</v>
      </c>
      <c r="E1055" s="20" t="s">
        <v>627</v>
      </c>
      <c r="F1055" s="16">
        <f t="shared" si="26"/>
        <v>5.535</v>
      </c>
      <c r="G1055" s="85">
        <v>3.69</v>
      </c>
      <c r="H1055" s="20" t="s">
        <v>628</v>
      </c>
      <c r="I1055" s="20" t="s">
        <v>629</v>
      </c>
      <c r="J1055" s="32"/>
      <c r="K1055" s="32"/>
      <c r="L1055" s="49"/>
      <c r="M1055" s="49"/>
      <c r="N1055" s="49"/>
    </row>
    <row r="1056" spans="1:14" s="4" customFormat="1" ht="63.75" customHeight="1">
      <c r="A1056" s="16" t="s">
        <v>624</v>
      </c>
      <c r="B1056" s="84" t="s">
        <v>419</v>
      </c>
      <c r="C1056" s="79" t="s">
        <v>631</v>
      </c>
      <c r="D1056" s="20" t="s">
        <v>626</v>
      </c>
      <c r="E1056" s="20" t="s">
        <v>627</v>
      </c>
      <c r="F1056" s="16">
        <f t="shared" si="26"/>
        <v>4.5</v>
      </c>
      <c r="G1056" s="85">
        <v>3</v>
      </c>
      <c r="H1056" s="20" t="s">
        <v>628</v>
      </c>
      <c r="I1056" s="20" t="s">
        <v>629</v>
      </c>
      <c r="J1056" s="32"/>
      <c r="K1056" s="32"/>
      <c r="L1056" s="49"/>
      <c r="M1056" s="49"/>
      <c r="N1056" s="49"/>
    </row>
    <row r="1057" spans="1:14" s="4" customFormat="1" ht="63" customHeight="1">
      <c r="A1057" s="16" t="s">
        <v>624</v>
      </c>
      <c r="B1057" s="84" t="s">
        <v>425</v>
      </c>
      <c r="C1057" s="79" t="s">
        <v>637</v>
      </c>
      <c r="D1057" s="20" t="s">
        <v>626</v>
      </c>
      <c r="E1057" s="20" t="s">
        <v>627</v>
      </c>
      <c r="F1057" s="16">
        <f t="shared" si="26"/>
        <v>7.0649999999999995</v>
      </c>
      <c r="G1057" s="85">
        <v>4.71</v>
      </c>
      <c r="H1057" s="20" t="s">
        <v>628</v>
      </c>
      <c r="I1057" s="20" t="s">
        <v>629</v>
      </c>
      <c r="J1057" s="32">
        <v>1</v>
      </c>
      <c r="K1057" s="32"/>
      <c r="L1057" s="49"/>
      <c r="M1057" s="49"/>
      <c r="N1057" s="49"/>
    </row>
    <row r="1058" spans="1:14" s="4" customFormat="1" ht="61.5" customHeight="1">
      <c r="A1058" s="16" t="s">
        <v>624</v>
      </c>
      <c r="B1058" s="84" t="s">
        <v>253</v>
      </c>
      <c r="C1058" s="79" t="s">
        <v>646</v>
      </c>
      <c r="D1058" s="20" t="s">
        <v>626</v>
      </c>
      <c r="E1058" s="20" t="s">
        <v>627</v>
      </c>
      <c r="F1058" s="16">
        <f t="shared" si="26"/>
        <v>4.3950000000000005</v>
      </c>
      <c r="G1058" s="85">
        <v>2.93</v>
      </c>
      <c r="H1058" s="20" t="s">
        <v>628</v>
      </c>
      <c r="I1058" s="20" t="s">
        <v>629</v>
      </c>
      <c r="J1058" s="32">
        <v>1</v>
      </c>
      <c r="K1058" s="32"/>
      <c r="L1058" s="49"/>
      <c r="M1058" s="49"/>
      <c r="N1058" s="49"/>
    </row>
    <row r="1059" spans="1:14" s="4" customFormat="1" ht="63.75" customHeight="1">
      <c r="A1059" s="16" t="s">
        <v>624</v>
      </c>
      <c r="B1059" s="84" t="s">
        <v>427</v>
      </c>
      <c r="C1059" s="79" t="s">
        <v>630</v>
      </c>
      <c r="D1059" s="20" t="s">
        <v>626</v>
      </c>
      <c r="E1059" s="20" t="s">
        <v>627</v>
      </c>
      <c r="F1059" s="16">
        <f t="shared" si="26"/>
        <v>2.535</v>
      </c>
      <c r="G1059" s="85">
        <v>1.69</v>
      </c>
      <c r="H1059" s="20" t="s">
        <v>628</v>
      </c>
      <c r="I1059" s="20" t="s">
        <v>629</v>
      </c>
      <c r="J1059" s="32"/>
      <c r="K1059" s="32"/>
      <c r="L1059" s="49"/>
      <c r="M1059" s="49"/>
      <c r="N1059" s="49"/>
    </row>
    <row r="1060" spans="1:14" s="4" customFormat="1" ht="63" customHeight="1">
      <c r="A1060" s="16" t="s">
        <v>624</v>
      </c>
      <c r="B1060" s="84" t="s">
        <v>129</v>
      </c>
      <c r="C1060" s="79" t="s">
        <v>631</v>
      </c>
      <c r="D1060" s="20" t="s">
        <v>626</v>
      </c>
      <c r="E1060" s="20" t="s">
        <v>627</v>
      </c>
      <c r="F1060" s="16">
        <f t="shared" si="26"/>
        <v>1.5</v>
      </c>
      <c r="G1060" s="85">
        <v>1</v>
      </c>
      <c r="H1060" s="20" t="s">
        <v>628</v>
      </c>
      <c r="I1060" s="20" t="s">
        <v>629</v>
      </c>
      <c r="J1060" s="32">
        <v>1</v>
      </c>
      <c r="K1060" s="32"/>
      <c r="L1060" s="49"/>
      <c r="M1060" s="49"/>
      <c r="N1060" s="49"/>
    </row>
    <row r="1061" spans="1:14" s="4" customFormat="1" ht="39.75" customHeight="1">
      <c r="A1061" s="16" t="s">
        <v>624</v>
      </c>
      <c r="B1061" s="84" t="s">
        <v>101</v>
      </c>
      <c r="C1061" s="79" t="s">
        <v>651</v>
      </c>
      <c r="D1061" s="20" t="s">
        <v>626</v>
      </c>
      <c r="E1061" s="20" t="s">
        <v>627</v>
      </c>
      <c r="F1061" s="16">
        <f t="shared" si="26"/>
        <v>3.615</v>
      </c>
      <c r="G1061" s="85">
        <v>2.41</v>
      </c>
      <c r="H1061" s="20" t="s">
        <v>628</v>
      </c>
      <c r="I1061" s="20" t="s">
        <v>629</v>
      </c>
      <c r="J1061" s="32">
        <v>1</v>
      </c>
      <c r="K1061" s="32"/>
      <c r="L1061" s="49"/>
      <c r="M1061" s="49"/>
      <c r="N1061" s="49"/>
    </row>
    <row r="1062" spans="1:14" s="4" customFormat="1" ht="39.75" customHeight="1">
      <c r="A1062" s="16" t="s">
        <v>624</v>
      </c>
      <c r="B1062" s="84" t="s">
        <v>652</v>
      </c>
      <c r="C1062" s="79" t="s">
        <v>639</v>
      </c>
      <c r="D1062" s="20" t="s">
        <v>626</v>
      </c>
      <c r="E1062" s="20" t="s">
        <v>627</v>
      </c>
      <c r="F1062" s="16">
        <f t="shared" si="26"/>
        <v>3.4499999999999997</v>
      </c>
      <c r="G1062" s="85">
        <v>2.3</v>
      </c>
      <c r="H1062" s="20" t="s">
        <v>628</v>
      </c>
      <c r="I1062" s="20" t="s">
        <v>629</v>
      </c>
      <c r="J1062" s="32"/>
      <c r="K1062" s="32"/>
      <c r="L1062" s="49"/>
      <c r="M1062" s="49"/>
      <c r="N1062" s="49"/>
    </row>
    <row r="1063" spans="1:14" s="4" customFormat="1" ht="39.75" customHeight="1">
      <c r="A1063" s="16" t="s">
        <v>624</v>
      </c>
      <c r="B1063" s="84" t="s">
        <v>31</v>
      </c>
      <c r="C1063" s="79" t="s">
        <v>635</v>
      </c>
      <c r="D1063" s="20" t="s">
        <v>626</v>
      </c>
      <c r="E1063" s="20" t="s">
        <v>627</v>
      </c>
      <c r="F1063" s="16">
        <f t="shared" si="26"/>
        <v>10.98</v>
      </c>
      <c r="G1063" s="85">
        <v>7.32</v>
      </c>
      <c r="H1063" s="20" t="s">
        <v>628</v>
      </c>
      <c r="I1063" s="20" t="s">
        <v>629</v>
      </c>
      <c r="J1063" s="32">
        <v>1</v>
      </c>
      <c r="K1063" s="32"/>
      <c r="L1063" s="49"/>
      <c r="M1063" s="49"/>
      <c r="N1063" s="49"/>
    </row>
    <row r="1064" spans="1:14" s="4" customFormat="1" ht="39.75" customHeight="1">
      <c r="A1064" s="16" t="s">
        <v>624</v>
      </c>
      <c r="B1064" s="84" t="s">
        <v>429</v>
      </c>
      <c r="C1064" s="79" t="s">
        <v>630</v>
      </c>
      <c r="D1064" s="20" t="s">
        <v>626</v>
      </c>
      <c r="E1064" s="20" t="s">
        <v>627</v>
      </c>
      <c r="F1064" s="16">
        <f t="shared" si="26"/>
        <v>6.48</v>
      </c>
      <c r="G1064" s="85">
        <v>4.32</v>
      </c>
      <c r="H1064" s="20" t="s">
        <v>628</v>
      </c>
      <c r="I1064" s="20" t="s">
        <v>629</v>
      </c>
      <c r="J1064" s="32"/>
      <c r="K1064" s="32"/>
      <c r="L1064" s="49"/>
      <c r="M1064" s="49"/>
      <c r="N1064" s="49"/>
    </row>
    <row r="1065" spans="1:14" s="4" customFormat="1" ht="39.75" customHeight="1">
      <c r="A1065" s="16" t="s">
        <v>624</v>
      </c>
      <c r="B1065" s="84" t="s">
        <v>172</v>
      </c>
      <c r="C1065" s="79" t="s">
        <v>646</v>
      </c>
      <c r="D1065" s="20" t="s">
        <v>626</v>
      </c>
      <c r="E1065" s="20" t="s">
        <v>627</v>
      </c>
      <c r="F1065" s="16">
        <f t="shared" si="26"/>
        <v>5.58</v>
      </c>
      <c r="G1065" s="85">
        <v>3.72</v>
      </c>
      <c r="H1065" s="20" t="s">
        <v>628</v>
      </c>
      <c r="I1065" s="20" t="s">
        <v>629</v>
      </c>
      <c r="J1065" s="32">
        <v>1</v>
      </c>
      <c r="K1065" s="32"/>
      <c r="L1065" s="49"/>
      <c r="M1065" s="49"/>
      <c r="N1065" s="49"/>
    </row>
    <row r="1066" spans="1:14" s="4" customFormat="1" ht="39.75" customHeight="1">
      <c r="A1066" s="16" t="s">
        <v>624</v>
      </c>
      <c r="B1066" s="84" t="s">
        <v>209</v>
      </c>
      <c r="C1066" s="79" t="s">
        <v>631</v>
      </c>
      <c r="D1066" s="20" t="s">
        <v>626</v>
      </c>
      <c r="E1066" s="20" t="s">
        <v>627</v>
      </c>
      <c r="F1066" s="16">
        <f t="shared" si="26"/>
        <v>3.84</v>
      </c>
      <c r="G1066" s="85">
        <v>2.56</v>
      </c>
      <c r="H1066" s="20" t="s">
        <v>628</v>
      </c>
      <c r="I1066" s="20" t="s">
        <v>629</v>
      </c>
      <c r="J1066" s="32"/>
      <c r="K1066" s="32"/>
      <c r="L1066" s="49"/>
      <c r="M1066" s="49"/>
      <c r="N1066" s="49"/>
    </row>
    <row r="1067" spans="1:14" s="4" customFormat="1" ht="39.75" customHeight="1">
      <c r="A1067" s="16" t="s">
        <v>624</v>
      </c>
      <c r="B1067" s="84" t="s">
        <v>133</v>
      </c>
      <c r="C1067" s="79" t="s">
        <v>653</v>
      </c>
      <c r="D1067" s="20" t="s">
        <v>626</v>
      </c>
      <c r="E1067" s="20" t="s">
        <v>627</v>
      </c>
      <c r="F1067" s="16">
        <f t="shared" si="26"/>
        <v>2.88</v>
      </c>
      <c r="G1067" s="85">
        <v>1.92</v>
      </c>
      <c r="H1067" s="20" t="s">
        <v>628</v>
      </c>
      <c r="I1067" s="20" t="s">
        <v>629</v>
      </c>
      <c r="J1067" s="32">
        <v>1</v>
      </c>
      <c r="K1067" s="32"/>
      <c r="L1067" s="49"/>
      <c r="M1067" s="49"/>
      <c r="N1067" s="49"/>
    </row>
    <row r="1068" spans="1:14" s="4" customFormat="1" ht="39.75" customHeight="1">
      <c r="A1068" s="16" t="s">
        <v>624</v>
      </c>
      <c r="B1068" s="84" t="s">
        <v>33</v>
      </c>
      <c r="C1068" s="79" t="s">
        <v>654</v>
      </c>
      <c r="D1068" s="20" t="s">
        <v>626</v>
      </c>
      <c r="E1068" s="20" t="s">
        <v>627</v>
      </c>
      <c r="F1068" s="16">
        <f t="shared" si="26"/>
        <v>2.445</v>
      </c>
      <c r="G1068" s="85">
        <v>1.63</v>
      </c>
      <c r="H1068" s="20" t="s">
        <v>628</v>
      </c>
      <c r="I1068" s="20" t="s">
        <v>629</v>
      </c>
      <c r="J1068" s="32">
        <v>1</v>
      </c>
      <c r="K1068" s="32"/>
      <c r="L1068" s="49"/>
      <c r="M1068" s="49"/>
      <c r="N1068" s="49"/>
    </row>
    <row r="1069" spans="1:14" s="4" customFormat="1" ht="39.75" customHeight="1">
      <c r="A1069" s="16" t="s">
        <v>624</v>
      </c>
      <c r="B1069" s="84" t="s">
        <v>196</v>
      </c>
      <c r="C1069" s="79" t="s">
        <v>631</v>
      </c>
      <c r="D1069" s="20" t="s">
        <v>626</v>
      </c>
      <c r="E1069" s="20" t="s">
        <v>627</v>
      </c>
      <c r="F1069" s="16">
        <f t="shared" si="26"/>
        <v>1.455</v>
      </c>
      <c r="G1069" s="85">
        <v>0.97</v>
      </c>
      <c r="H1069" s="20" t="s">
        <v>628</v>
      </c>
      <c r="I1069" s="20" t="s">
        <v>629</v>
      </c>
      <c r="J1069" s="32">
        <v>1</v>
      </c>
      <c r="K1069" s="32"/>
      <c r="L1069" s="49"/>
      <c r="M1069" s="49"/>
      <c r="N1069" s="49"/>
    </row>
    <row r="1070" spans="1:14" s="4" customFormat="1" ht="39.75" customHeight="1">
      <c r="A1070" s="16" t="s">
        <v>624</v>
      </c>
      <c r="B1070" s="84" t="s">
        <v>568</v>
      </c>
      <c r="C1070" s="79" t="s">
        <v>631</v>
      </c>
      <c r="D1070" s="20" t="s">
        <v>626</v>
      </c>
      <c r="E1070" s="20" t="s">
        <v>627</v>
      </c>
      <c r="F1070" s="16">
        <f t="shared" si="26"/>
        <v>1.455</v>
      </c>
      <c r="G1070" s="85">
        <v>0.97</v>
      </c>
      <c r="H1070" s="20" t="s">
        <v>628</v>
      </c>
      <c r="I1070" s="20" t="s">
        <v>629</v>
      </c>
      <c r="J1070" s="32"/>
      <c r="K1070" s="32"/>
      <c r="L1070" s="49"/>
      <c r="M1070" s="49"/>
      <c r="N1070" s="49"/>
    </row>
    <row r="1071" spans="1:14" s="4" customFormat="1" ht="39.75" customHeight="1">
      <c r="A1071" s="16" t="s">
        <v>624</v>
      </c>
      <c r="B1071" s="84" t="s">
        <v>212</v>
      </c>
      <c r="C1071" s="79" t="s">
        <v>655</v>
      </c>
      <c r="D1071" s="20" t="s">
        <v>626</v>
      </c>
      <c r="E1071" s="20" t="s">
        <v>627</v>
      </c>
      <c r="F1071" s="16">
        <f t="shared" si="26"/>
        <v>12.195</v>
      </c>
      <c r="G1071" s="85">
        <v>8.13</v>
      </c>
      <c r="H1071" s="20" t="s">
        <v>628</v>
      </c>
      <c r="I1071" s="20" t="s">
        <v>629</v>
      </c>
      <c r="J1071" s="32">
        <v>1</v>
      </c>
      <c r="K1071" s="32"/>
      <c r="L1071" s="49"/>
      <c r="M1071" s="49"/>
      <c r="N1071" s="49"/>
    </row>
    <row r="1072" spans="1:14" s="4" customFormat="1" ht="39.75" customHeight="1">
      <c r="A1072" s="16" t="s">
        <v>624</v>
      </c>
      <c r="B1072" s="84" t="s">
        <v>656</v>
      </c>
      <c r="C1072" s="79" t="s">
        <v>639</v>
      </c>
      <c r="D1072" s="20" t="s">
        <v>626</v>
      </c>
      <c r="E1072" s="20" t="s">
        <v>627</v>
      </c>
      <c r="F1072" s="16">
        <f t="shared" si="26"/>
        <v>2.8499999999999996</v>
      </c>
      <c r="G1072" s="85">
        <v>1.9</v>
      </c>
      <c r="H1072" s="20" t="s">
        <v>628</v>
      </c>
      <c r="I1072" s="20" t="s">
        <v>629</v>
      </c>
      <c r="J1072" s="32"/>
      <c r="K1072" s="32"/>
      <c r="L1072" s="49"/>
      <c r="M1072" s="49"/>
      <c r="N1072" s="49"/>
    </row>
    <row r="1073" spans="1:14" s="4" customFormat="1" ht="39.75" customHeight="1">
      <c r="A1073" s="16" t="s">
        <v>624</v>
      </c>
      <c r="B1073" s="84" t="s">
        <v>36</v>
      </c>
      <c r="C1073" s="79" t="s">
        <v>657</v>
      </c>
      <c r="D1073" s="20" t="s">
        <v>626</v>
      </c>
      <c r="E1073" s="20" t="s">
        <v>627</v>
      </c>
      <c r="F1073" s="16">
        <f t="shared" si="26"/>
        <v>3.4050000000000002</v>
      </c>
      <c r="G1073" s="85">
        <v>2.27</v>
      </c>
      <c r="H1073" s="20" t="s">
        <v>628</v>
      </c>
      <c r="I1073" s="20" t="s">
        <v>629</v>
      </c>
      <c r="J1073" s="32">
        <v>1</v>
      </c>
      <c r="K1073" s="32"/>
      <c r="L1073" s="49"/>
      <c r="M1073" s="49"/>
      <c r="N1073" s="49"/>
    </row>
    <row r="1074" spans="1:14" s="4" customFormat="1" ht="39.75" customHeight="1">
      <c r="A1074" s="16" t="s">
        <v>624</v>
      </c>
      <c r="B1074" s="84" t="s">
        <v>213</v>
      </c>
      <c r="C1074" s="79" t="s">
        <v>658</v>
      </c>
      <c r="D1074" s="20" t="s">
        <v>626</v>
      </c>
      <c r="E1074" s="20" t="s">
        <v>627</v>
      </c>
      <c r="F1074" s="16">
        <f t="shared" si="26"/>
        <v>3.2249999999999996</v>
      </c>
      <c r="G1074" s="85">
        <v>2.15</v>
      </c>
      <c r="H1074" s="20" t="s">
        <v>628</v>
      </c>
      <c r="I1074" s="20" t="s">
        <v>629</v>
      </c>
      <c r="J1074" s="32">
        <v>1</v>
      </c>
      <c r="K1074" s="32"/>
      <c r="L1074" s="49"/>
      <c r="M1074" s="49"/>
      <c r="N1074" s="49"/>
    </row>
    <row r="1075" spans="1:14" s="4" customFormat="1" ht="39.75" customHeight="1">
      <c r="A1075" s="16" t="s">
        <v>624</v>
      </c>
      <c r="B1075" s="84" t="s">
        <v>305</v>
      </c>
      <c r="C1075" s="79" t="s">
        <v>631</v>
      </c>
      <c r="D1075" s="20" t="s">
        <v>626</v>
      </c>
      <c r="E1075" s="20" t="s">
        <v>627</v>
      </c>
      <c r="F1075" s="16">
        <f t="shared" si="26"/>
        <v>6.93</v>
      </c>
      <c r="G1075" s="86">
        <v>4.62</v>
      </c>
      <c r="H1075" s="20" t="s">
        <v>628</v>
      </c>
      <c r="I1075" s="20" t="s">
        <v>629</v>
      </c>
      <c r="J1075" s="32">
        <v>1</v>
      </c>
      <c r="K1075" s="32"/>
      <c r="L1075" s="49"/>
      <c r="M1075" s="49"/>
      <c r="N1075" s="49"/>
    </row>
    <row r="1076" spans="1:14" s="4" customFormat="1" ht="39.75" customHeight="1">
      <c r="A1076" s="16" t="s">
        <v>624</v>
      </c>
      <c r="B1076" s="84" t="s">
        <v>659</v>
      </c>
      <c r="C1076" s="79" t="s">
        <v>660</v>
      </c>
      <c r="D1076" s="20" t="s">
        <v>626</v>
      </c>
      <c r="E1076" s="20" t="s">
        <v>627</v>
      </c>
      <c r="F1076" s="16">
        <f t="shared" si="26"/>
        <v>5.985</v>
      </c>
      <c r="G1076" s="86">
        <v>3.99</v>
      </c>
      <c r="H1076" s="20" t="s">
        <v>628</v>
      </c>
      <c r="I1076" s="20" t="s">
        <v>629</v>
      </c>
      <c r="J1076" s="32">
        <v>1</v>
      </c>
      <c r="K1076" s="32"/>
      <c r="L1076" s="49"/>
      <c r="M1076" s="49"/>
      <c r="N1076" s="49"/>
    </row>
    <row r="1077" spans="1:14" s="4" customFormat="1" ht="39.75" customHeight="1">
      <c r="A1077" s="16" t="s">
        <v>624</v>
      </c>
      <c r="B1077" s="84" t="s">
        <v>35</v>
      </c>
      <c r="C1077" s="79" t="s">
        <v>661</v>
      </c>
      <c r="D1077" s="20" t="s">
        <v>626</v>
      </c>
      <c r="E1077" s="20" t="s">
        <v>627</v>
      </c>
      <c r="F1077" s="16">
        <f t="shared" si="26"/>
        <v>4.695</v>
      </c>
      <c r="G1077" s="86">
        <v>3.13</v>
      </c>
      <c r="H1077" s="20" t="s">
        <v>628</v>
      </c>
      <c r="I1077" s="20" t="s">
        <v>629</v>
      </c>
      <c r="J1077" s="32"/>
      <c r="K1077" s="32"/>
      <c r="L1077" s="49"/>
      <c r="M1077" s="49"/>
      <c r="N1077" s="49"/>
    </row>
    <row r="1078" spans="1:14" s="4" customFormat="1" ht="39.75" customHeight="1">
      <c r="A1078" s="16" t="s">
        <v>624</v>
      </c>
      <c r="B1078" s="84" t="s">
        <v>572</v>
      </c>
      <c r="C1078" s="79" t="s">
        <v>630</v>
      </c>
      <c r="D1078" s="20" t="s">
        <v>626</v>
      </c>
      <c r="E1078" s="20" t="s">
        <v>627</v>
      </c>
      <c r="F1078" s="16">
        <f t="shared" si="26"/>
        <v>3.8549999999999995</v>
      </c>
      <c r="G1078" s="86">
        <v>2.57</v>
      </c>
      <c r="H1078" s="20" t="s">
        <v>628</v>
      </c>
      <c r="I1078" s="20" t="s">
        <v>629</v>
      </c>
      <c r="J1078" s="32"/>
      <c r="K1078" s="32"/>
      <c r="L1078" s="49"/>
      <c r="M1078" s="49"/>
      <c r="N1078" s="49"/>
    </row>
    <row r="1079" spans="1:14" s="4" customFormat="1" ht="39.75" customHeight="1">
      <c r="A1079" s="16" t="s">
        <v>624</v>
      </c>
      <c r="B1079" s="84" t="s">
        <v>452</v>
      </c>
      <c r="C1079" s="79" t="s">
        <v>643</v>
      </c>
      <c r="D1079" s="20" t="s">
        <v>626</v>
      </c>
      <c r="E1079" s="20" t="s">
        <v>627</v>
      </c>
      <c r="F1079" s="16">
        <f t="shared" si="26"/>
        <v>3.3000000000000003</v>
      </c>
      <c r="G1079" s="86">
        <v>2.2</v>
      </c>
      <c r="H1079" s="20" t="s">
        <v>628</v>
      </c>
      <c r="I1079" s="20" t="s">
        <v>629</v>
      </c>
      <c r="J1079" s="32">
        <v>1</v>
      </c>
      <c r="K1079" s="32"/>
      <c r="L1079" s="49"/>
      <c r="M1079" s="49"/>
      <c r="N1079" s="49"/>
    </row>
    <row r="1080" spans="1:14" s="4" customFormat="1" ht="39.75" customHeight="1">
      <c r="A1080" s="16" t="s">
        <v>624</v>
      </c>
      <c r="B1080" s="84" t="s">
        <v>309</v>
      </c>
      <c r="C1080" s="79" t="s">
        <v>631</v>
      </c>
      <c r="D1080" s="20" t="s">
        <v>626</v>
      </c>
      <c r="E1080" s="20" t="s">
        <v>627</v>
      </c>
      <c r="F1080" s="16">
        <f t="shared" si="26"/>
        <v>3.705</v>
      </c>
      <c r="G1080" s="86">
        <v>2.47</v>
      </c>
      <c r="H1080" s="20" t="s">
        <v>628</v>
      </c>
      <c r="I1080" s="20" t="s">
        <v>629</v>
      </c>
      <c r="J1080" s="32">
        <v>1</v>
      </c>
      <c r="K1080" s="32"/>
      <c r="L1080" s="49"/>
      <c r="M1080" s="49"/>
      <c r="N1080" s="49"/>
    </row>
    <row r="1081" spans="1:14" s="4" customFormat="1" ht="39.75" customHeight="1">
      <c r="A1081" s="16" t="s">
        <v>624</v>
      </c>
      <c r="B1081" s="84" t="s">
        <v>662</v>
      </c>
      <c r="C1081" s="79" t="s">
        <v>663</v>
      </c>
      <c r="D1081" s="20" t="s">
        <v>626</v>
      </c>
      <c r="E1081" s="20" t="s">
        <v>627</v>
      </c>
      <c r="F1081" s="16">
        <f t="shared" si="26"/>
        <v>4.68</v>
      </c>
      <c r="G1081" s="86">
        <v>3.12</v>
      </c>
      <c r="H1081" s="20" t="s">
        <v>628</v>
      </c>
      <c r="I1081" s="20" t="s">
        <v>629</v>
      </c>
      <c r="J1081" s="32">
        <v>1</v>
      </c>
      <c r="K1081" s="32"/>
      <c r="L1081" s="49"/>
      <c r="M1081" s="49"/>
      <c r="N1081" s="49"/>
    </row>
    <row r="1082" spans="1:14" s="4" customFormat="1" ht="39.75" customHeight="1">
      <c r="A1082" s="16" t="s">
        <v>624</v>
      </c>
      <c r="B1082" s="84" t="s">
        <v>103</v>
      </c>
      <c r="C1082" s="79" t="s">
        <v>637</v>
      </c>
      <c r="D1082" s="20" t="s">
        <v>626</v>
      </c>
      <c r="E1082" s="20" t="s">
        <v>627</v>
      </c>
      <c r="F1082" s="16">
        <f t="shared" si="26"/>
        <v>4.800000000000001</v>
      </c>
      <c r="G1082" s="86">
        <v>3.2</v>
      </c>
      <c r="H1082" s="20" t="s">
        <v>628</v>
      </c>
      <c r="I1082" s="20" t="s">
        <v>629</v>
      </c>
      <c r="J1082" s="32">
        <v>1</v>
      </c>
      <c r="K1082" s="32"/>
      <c r="L1082" s="49"/>
      <c r="M1082" s="49"/>
      <c r="N1082" s="49"/>
    </row>
    <row r="1083" spans="1:14" s="4" customFormat="1" ht="39.75" customHeight="1">
      <c r="A1083" s="16" t="s">
        <v>624</v>
      </c>
      <c r="B1083" s="84" t="s">
        <v>37</v>
      </c>
      <c r="C1083" s="79" t="s">
        <v>664</v>
      </c>
      <c r="D1083" s="20" t="s">
        <v>626</v>
      </c>
      <c r="E1083" s="20" t="s">
        <v>627</v>
      </c>
      <c r="F1083" s="16">
        <f t="shared" si="26"/>
        <v>4.5</v>
      </c>
      <c r="G1083" s="86">
        <v>3</v>
      </c>
      <c r="H1083" s="20" t="s">
        <v>628</v>
      </c>
      <c r="I1083" s="20" t="s">
        <v>629</v>
      </c>
      <c r="J1083" s="32">
        <v>1</v>
      </c>
      <c r="K1083" s="32"/>
      <c r="L1083" s="49"/>
      <c r="M1083" s="49"/>
      <c r="N1083" s="49"/>
    </row>
    <row r="1084" spans="1:14" s="4" customFormat="1" ht="39.75" customHeight="1">
      <c r="A1084" s="16" t="s">
        <v>624</v>
      </c>
      <c r="B1084" s="84" t="s">
        <v>665</v>
      </c>
      <c r="C1084" s="79" t="s">
        <v>630</v>
      </c>
      <c r="D1084" s="20" t="s">
        <v>626</v>
      </c>
      <c r="E1084" s="20" t="s">
        <v>627</v>
      </c>
      <c r="F1084" s="16">
        <f t="shared" si="26"/>
        <v>4.53</v>
      </c>
      <c r="G1084" s="86">
        <v>3.02</v>
      </c>
      <c r="H1084" s="20" t="s">
        <v>628</v>
      </c>
      <c r="I1084" s="20" t="s">
        <v>629</v>
      </c>
      <c r="J1084" s="32">
        <v>1</v>
      </c>
      <c r="K1084" s="32"/>
      <c r="L1084" s="49"/>
      <c r="M1084" s="49"/>
      <c r="N1084" s="49"/>
    </row>
    <row r="1085" spans="1:14" s="4" customFormat="1" ht="39.75" customHeight="1">
      <c r="A1085" s="16" t="s">
        <v>624</v>
      </c>
      <c r="B1085" s="84" t="s">
        <v>82</v>
      </c>
      <c r="C1085" s="79" t="s">
        <v>630</v>
      </c>
      <c r="D1085" s="20" t="s">
        <v>626</v>
      </c>
      <c r="E1085" s="20" t="s">
        <v>627</v>
      </c>
      <c r="F1085" s="16">
        <f t="shared" si="26"/>
        <v>4.08</v>
      </c>
      <c r="G1085" s="86">
        <v>2.72</v>
      </c>
      <c r="H1085" s="20" t="s">
        <v>628</v>
      </c>
      <c r="I1085" s="20" t="s">
        <v>629</v>
      </c>
      <c r="J1085" s="32">
        <v>1</v>
      </c>
      <c r="K1085" s="32"/>
      <c r="L1085" s="49"/>
      <c r="M1085" s="49"/>
      <c r="N1085" s="49"/>
    </row>
    <row r="1086" spans="1:14" s="4" customFormat="1" ht="39.75" customHeight="1">
      <c r="A1086" s="16" t="s">
        <v>624</v>
      </c>
      <c r="B1086" s="84" t="s">
        <v>176</v>
      </c>
      <c r="C1086" s="79" t="s">
        <v>630</v>
      </c>
      <c r="D1086" s="20" t="s">
        <v>626</v>
      </c>
      <c r="E1086" s="20" t="s">
        <v>627</v>
      </c>
      <c r="F1086" s="16">
        <f t="shared" si="26"/>
        <v>2.25</v>
      </c>
      <c r="G1086" s="86">
        <v>1.5</v>
      </c>
      <c r="H1086" s="20" t="s">
        <v>628</v>
      </c>
      <c r="I1086" s="20" t="s">
        <v>629</v>
      </c>
      <c r="J1086" s="32"/>
      <c r="K1086" s="32"/>
      <c r="L1086" s="49"/>
      <c r="M1086" s="49"/>
      <c r="N1086" s="49"/>
    </row>
    <row r="1087" spans="1:14" s="4" customFormat="1" ht="39.75" customHeight="1">
      <c r="A1087" s="16" t="s">
        <v>624</v>
      </c>
      <c r="B1087" s="84" t="s">
        <v>463</v>
      </c>
      <c r="C1087" s="79" t="s">
        <v>635</v>
      </c>
      <c r="D1087" s="20" t="s">
        <v>626</v>
      </c>
      <c r="E1087" s="20" t="s">
        <v>627</v>
      </c>
      <c r="F1087" s="16">
        <f aca="true" t="shared" si="27" ref="F1087:F1136">G1087*1.5</f>
        <v>7.845000000000001</v>
      </c>
      <c r="G1087" s="86">
        <v>5.23</v>
      </c>
      <c r="H1087" s="20" t="s">
        <v>628</v>
      </c>
      <c r="I1087" s="20" t="s">
        <v>629</v>
      </c>
      <c r="J1087" s="32"/>
      <c r="K1087" s="32"/>
      <c r="L1087" s="49"/>
      <c r="M1087" s="49"/>
      <c r="N1087" s="49"/>
    </row>
    <row r="1088" spans="1:14" s="4" customFormat="1" ht="39.75" customHeight="1">
      <c r="A1088" s="16" t="s">
        <v>624</v>
      </c>
      <c r="B1088" s="84" t="s">
        <v>177</v>
      </c>
      <c r="C1088" s="79" t="s">
        <v>666</v>
      </c>
      <c r="D1088" s="20" t="s">
        <v>626</v>
      </c>
      <c r="E1088" s="20" t="s">
        <v>627</v>
      </c>
      <c r="F1088" s="16">
        <f t="shared" si="27"/>
        <v>20.025</v>
      </c>
      <c r="G1088" s="86">
        <v>13.35</v>
      </c>
      <c r="H1088" s="20" t="s">
        <v>628</v>
      </c>
      <c r="I1088" s="20" t="s">
        <v>629</v>
      </c>
      <c r="J1088" s="32">
        <v>1</v>
      </c>
      <c r="K1088" s="32"/>
      <c r="L1088" s="49"/>
      <c r="M1088" s="49"/>
      <c r="N1088" s="49"/>
    </row>
    <row r="1089" spans="1:14" s="4" customFormat="1" ht="39.75" customHeight="1">
      <c r="A1089" s="16" t="s">
        <v>624</v>
      </c>
      <c r="B1089" s="84" t="s">
        <v>311</v>
      </c>
      <c r="C1089" s="79" t="s">
        <v>630</v>
      </c>
      <c r="D1089" s="20" t="s">
        <v>626</v>
      </c>
      <c r="E1089" s="20" t="s">
        <v>627</v>
      </c>
      <c r="F1089" s="16">
        <f t="shared" si="27"/>
        <v>3.6750000000000003</v>
      </c>
      <c r="G1089" s="86">
        <v>2.45</v>
      </c>
      <c r="H1089" s="20" t="s">
        <v>628</v>
      </c>
      <c r="I1089" s="20" t="s">
        <v>629</v>
      </c>
      <c r="J1089" s="32">
        <v>1</v>
      </c>
      <c r="K1089" s="32"/>
      <c r="L1089" s="49"/>
      <c r="M1089" s="49"/>
      <c r="N1089" s="49"/>
    </row>
    <row r="1090" spans="1:14" s="4" customFormat="1" ht="39.75" customHeight="1">
      <c r="A1090" s="16" t="s">
        <v>624</v>
      </c>
      <c r="B1090" s="84" t="s">
        <v>255</v>
      </c>
      <c r="C1090" s="79" t="s">
        <v>667</v>
      </c>
      <c r="D1090" s="20" t="s">
        <v>626</v>
      </c>
      <c r="E1090" s="20" t="s">
        <v>627</v>
      </c>
      <c r="F1090" s="16">
        <f t="shared" si="27"/>
        <v>4.199999999999999</v>
      </c>
      <c r="G1090" s="86">
        <v>2.8</v>
      </c>
      <c r="H1090" s="20" t="s">
        <v>628</v>
      </c>
      <c r="I1090" s="20" t="s">
        <v>629</v>
      </c>
      <c r="J1090" s="32">
        <v>1</v>
      </c>
      <c r="K1090" s="32"/>
      <c r="L1090" s="49"/>
      <c r="M1090" s="49"/>
      <c r="N1090" s="49"/>
    </row>
    <row r="1091" spans="1:14" s="4" customFormat="1" ht="39.75" customHeight="1">
      <c r="A1091" s="16" t="s">
        <v>624</v>
      </c>
      <c r="B1091" s="84" t="s">
        <v>141</v>
      </c>
      <c r="C1091" s="79" t="s">
        <v>668</v>
      </c>
      <c r="D1091" s="20" t="s">
        <v>626</v>
      </c>
      <c r="E1091" s="20" t="s">
        <v>627</v>
      </c>
      <c r="F1091" s="16">
        <f t="shared" si="27"/>
        <v>5.28</v>
      </c>
      <c r="G1091" s="86">
        <v>3.52</v>
      </c>
      <c r="H1091" s="20" t="s">
        <v>628</v>
      </c>
      <c r="I1091" s="20" t="s">
        <v>629</v>
      </c>
      <c r="J1091" s="32">
        <v>1</v>
      </c>
      <c r="K1091" s="32"/>
      <c r="L1091" s="49"/>
      <c r="M1091" s="49"/>
      <c r="N1091" s="49"/>
    </row>
    <row r="1092" spans="1:14" s="4" customFormat="1" ht="39.75" customHeight="1">
      <c r="A1092" s="16" t="s">
        <v>624</v>
      </c>
      <c r="B1092" s="84" t="s">
        <v>487</v>
      </c>
      <c r="C1092" s="79" t="s">
        <v>630</v>
      </c>
      <c r="D1092" s="20" t="s">
        <v>626</v>
      </c>
      <c r="E1092" s="20" t="s">
        <v>627</v>
      </c>
      <c r="F1092" s="16">
        <f t="shared" si="27"/>
        <v>2.7</v>
      </c>
      <c r="G1092" s="86">
        <v>1.8</v>
      </c>
      <c r="H1092" s="20" t="s">
        <v>628</v>
      </c>
      <c r="I1092" s="20" t="s">
        <v>629</v>
      </c>
      <c r="J1092" s="32"/>
      <c r="K1092" s="32"/>
      <c r="L1092" s="49"/>
      <c r="M1092" s="49"/>
      <c r="N1092" s="49"/>
    </row>
    <row r="1093" spans="1:14" s="4" customFormat="1" ht="39.75" customHeight="1">
      <c r="A1093" s="16" t="s">
        <v>624</v>
      </c>
      <c r="B1093" s="84" t="s">
        <v>178</v>
      </c>
      <c r="C1093" s="79" t="s">
        <v>630</v>
      </c>
      <c r="D1093" s="20" t="s">
        <v>626</v>
      </c>
      <c r="E1093" s="20" t="s">
        <v>627</v>
      </c>
      <c r="F1093" s="16">
        <f t="shared" si="27"/>
        <v>5.699999999999999</v>
      </c>
      <c r="G1093" s="86">
        <v>3.8</v>
      </c>
      <c r="H1093" s="20" t="s">
        <v>628</v>
      </c>
      <c r="I1093" s="20" t="s">
        <v>629</v>
      </c>
      <c r="J1093" s="32"/>
      <c r="K1093" s="32"/>
      <c r="L1093" s="49"/>
      <c r="M1093" s="49"/>
      <c r="N1093" s="49"/>
    </row>
    <row r="1094" spans="1:14" s="4" customFormat="1" ht="39.75" customHeight="1">
      <c r="A1094" s="16" t="s">
        <v>624</v>
      </c>
      <c r="B1094" s="84" t="s">
        <v>38</v>
      </c>
      <c r="C1094" s="79" t="s">
        <v>669</v>
      </c>
      <c r="D1094" s="20" t="s">
        <v>626</v>
      </c>
      <c r="E1094" s="20" t="s">
        <v>627</v>
      </c>
      <c r="F1094" s="16">
        <f t="shared" si="27"/>
        <v>6.885</v>
      </c>
      <c r="G1094" s="86">
        <v>4.59</v>
      </c>
      <c r="H1094" s="20" t="s">
        <v>628</v>
      </c>
      <c r="I1094" s="20" t="s">
        <v>629</v>
      </c>
      <c r="J1094" s="32">
        <v>1</v>
      </c>
      <c r="K1094" s="32"/>
      <c r="L1094" s="49"/>
      <c r="M1094" s="49"/>
      <c r="N1094" s="49"/>
    </row>
    <row r="1095" spans="1:14" s="4" customFormat="1" ht="39.75" customHeight="1">
      <c r="A1095" s="16" t="s">
        <v>624</v>
      </c>
      <c r="B1095" s="84" t="s">
        <v>143</v>
      </c>
      <c r="C1095" s="79" t="s">
        <v>670</v>
      </c>
      <c r="D1095" s="20" t="s">
        <v>626</v>
      </c>
      <c r="E1095" s="20" t="s">
        <v>627</v>
      </c>
      <c r="F1095" s="16">
        <f t="shared" si="27"/>
        <v>9.75</v>
      </c>
      <c r="G1095" s="86">
        <v>6.5</v>
      </c>
      <c r="H1095" s="20" t="s">
        <v>628</v>
      </c>
      <c r="I1095" s="20" t="s">
        <v>629</v>
      </c>
      <c r="J1095" s="32">
        <v>1</v>
      </c>
      <c r="K1095" s="32"/>
      <c r="L1095" s="49"/>
      <c r="M1095" s="49"/>
      <c r="N1095" s="49"/>
    </row>
    <row r="1096" spans="1:14" s="4" customFormat="1" ht="39.75" customHeight="1">
      <c r="A1096" s="16" t="s">
        <v>624</v>
      </c>
      <c r="B1096" s="84" t="s">
        <v>671</v>
      </c>
      <c r="C1096" s="79" t="s">
        <v>630</v>
      </c>
      <c r="D1096" s="20" t="s">
        <v>626</v>
      </c>
      <c r="E1096" s="20" t="s">
        <v>627</v>
      </c>
      <c r="F1096" s="16">
        <f t="shared" si="27"/>
        <v>2.25</v>
      </c>
      <c r="G1096" s="86">
        <v>1.5</v>
      </c>
      <c r="H1096" s="20" t="s">
        <v>628</v>
      </c>
      <c r="I1096" s="20" t="s">
        <v>629</v>
      </c>
      <c r="J1096" s="32">
        <v>1</v>
      </c>
      <c r="K1096" s="32"/>
      <c r="L1096" s="49"/>
      <c r="M1096" s="49"/>
      <c r="N1096" s="49"/>
    </row>
    <row r="1097" spans="1:14" s="4" customFormat="1" ht="39.75" customHeight="1">
      <c r="A1097" s="16" t="s">
        <v>624</v>
      </c>
      <c r="B1097" s="84" t="s">
        <v>312</v>
      </c>
      <c r="C1097" s="79" t="s">
        <v>672</v>
      </c>
      <c r="D1097" s="20" t="s">
        <v>626</v>
      </c>
      <c r="E1097" s="20" t="s">
        <v>627</v>
      </c>
      <c r="F1097" s="16">
        <f t="shared" si="27"/>
        <v>12.600000000000001</v>
      </c>
      <c r="G1097" s="86">
        <v>8.4</v>
      </c>
      <c r="H1097" s="20" t="s">
        <v>628</v>
      </c>
      <c r="I1097" s="20" t="s">
        <v>629</v>
      </c>
      <c r="J1097" s="32">
        <v>1</v>
      </c>
      <c r="K1097" s="32"/>
      <c r="L1097" s="49"/>
      <c r="M1097" s="49"/>
      <c r="N1097" s="49"/>
    </row>
    <row r="1098" spans="1:14" s="4" customFormat="1" ht="39.75" customHeight="1">
      <c r="A1098" s="16" t="s">
        <v>624</v>
      </c>
      <c r="B1098" s="84" t="s">
        <v>673</v>
      </c>
      <c r="C1098" s="79" t="s">
        <v>674</v>
      </c>
      <c r="D1098" s="20" t="s">
        <v>626</v>
      </c>
      <c r="E1098" s="20" t="s">
        <v>627</v>
      </c>
      <c r="F1098" s="16">
        <f t="shared" si="27"/>
        <v>13.86</v>
      </c>
      <c r="G1098" s="86">
        <v>9.24</v>
      </c>
      <c r="H1098" s="20" t="s">
        <v>628</v>
      </c>
      <c r="I1098" s="20" t="s">
        <v>629</v>
      </c>
      <c r="J1098" s="32">
        <v>1</v>
      </c>
      <c r="K1098" s="32"/>
      <c r="L1098" s="49"/>
      <c r="M1098" s="49"/>
      <c r="N1098" s="49"/>
    </row>
    <row r="1099" spans="1:14" s="4" customFormat="1" ht="39.75" customHeight="1">
      <c r="A1099" s="16" t="s">
        <v>624</v>
      </c>
      <c r="B1099" s="84" t="s">
        <v>180</v>
      </c>
      <c r="C1099" s="79" t="s">
        <v>630</v>
      </c>
      <c r="D1099" s="20" t="s">
        <v>626</v>
      </c>
      <c r="E1099" s="20" t="s">
        <v>627</v>
      </c>
      <c r="F1099" s="16">
        <f t="shared" si="27"/>
        <v>3.75</v>
      </c>
      <c r="G1099" s="86">
        <v>2.5</v>
      </c>
      <c r="H1099" s="20" t="s">
        <v>628</v>
      </c>
      <c r="I1099" s="20" t="s">
        <v>629</v>
      </c>
      <c r="J1099" s="32"/>
      <c r="K1099" s="32"/>
      <c r="L1099" s="49"/>
      <c r="M1099" s="49"/>
      <c r="N1099" s="49"/>
    </row>
    <row r="1100" spans="1:14" s="4" customFormat="1" ht="39.75" customHeight="1">
      <c r="A1100" s="16" t="s">
        <v>624</v>
      </c>
      <c r="B1100" s="84" t="s">
        <v>68</v>
      </c>
      <c r="C1100" s="79" t="s">
        <v>630</v>
      </c>
      <c r="D1100" s="20" t="s">
        <v>626</v>
      </c>
      <c r="E1100" s="20" t="s">
        <v>627</v>
      </c>
      <c r="F1100" s="16">
        <f t="shared" si="27"/>
        <v>3.6450000000000005</v>
      </c>
      <c r="G1100" s="86">
        <v>2.43</v>
      </c>
      <c r="H1100" s="20" t="s">
        <v>628</v>
      </c>
      <c r="I1100" s="20" t="s">
        <v>629</v>
      </c>
      <c r="J1100" s="32"/>
      <c r="K1100" s="32"/>
      <c r="L1100" s="49"/>
      <c r="M1100" s="49"/>
      <c r="N1100" s="49"/>
    </row>
    <row r="1101" spans="1:14" s="4" customFormat="1" ht="39.75" customHeight="1">
      <c r="A1101" s="16" t="s">
        <v>624</v>
      </c>
      <c r="B1101" s="84" t="s">
        <v>589</v>
      </c>
      <c r="C1101" s="79" t="s">
        <v>630</v>
      </c>
      <c r="D1101" s="20" t="s">
        <v>626</v>
      </c>
      <c r="E1101" s="20" t="s">
        <v>627</v>
      </c>
      <c r="F1101" s="16">
        <f t="shared" si="27"/>
        <v>2.9699999999999998</v>
      </c>
      <c r="G1101" s="86">
        <v>1.98</v>
      </c>
      <c r="H1101" s="20" t="s">
        <v>628</v>
      </c>
      <c r="I1101" s="20" t="s">
        <v>629</v>
      </c>
      <c r="J1101" s="32">
        <v>1</v>
      </c>
      <c r="K1101" s="32"/>
      <c r="L1101" s="49"/>
      <c r="M1101" s="49"/>
      <c r="N1101" s="49"/>
    </row>
    <row r="1102" spans="1:14" s="4" customFormat="1" ht="39.75" customHeight="1">
      <c r="A1102" s="16" t="s">
        <v>624</v>
      </c>
      <c r="B1102" s="84" t="s">
        <v>39</v>
      </c>
      <c r="C1102" s="79" t="s">
        <v>675</v>
      </c>
      <c r="D1102" s="20" t="s">
        <v>626</v>
      </c>
      <c r="E1102" s="20" t="s">
        <v>627</v>
      </c>
      <c r="F1102" s="16">
        <f t="shared" si="27"/>
        <v>2.2199999999999998</v>
      </c>
      <c r="G1102" s="86">
        <v>1.48</v>
      </c>
      <c r="H1102" s="20" t="s">
        <v>628</v>
      </c>
      <c r="I1102" s="20" t="s">
        <v>629</v>
      </c>
      <c r="J1102" s="32">
        <v>1</v>
      </c>
      <c r="K1102" s="32"/>
      <c r="L1102" s="49"/>
      <c r="M1102" s="49"/>
      <c r="N1102" s="49"/>
    </row>
    <row r="1103" spans="1:14" s="4" customFormat="1" ht="39.75" customHeight="1">
      <c r="A1103" s="16" t="s">
        <v>624</v>
      </c>
      <c r="B1103" s="84" t="s">
        <v>42</v>
      </c>
      <c r="C1103" s="79" t="s">
        <v>676</v>
      </c>
      <c r="D1103" s="20" t="s">
        <v>626</v>
      </c>
      <c r="E1103" s="20" t="s">
        <v>627</v>
      </c>
      <c r="F1103" s="16">
        <f t="shared" si="27"/>
        <v>9.149999999999999</v>
      </c>
      <c r="G1103" s="86">
        <v>6.1</v>
      </c>
      <c r="H1103" s="20" t="s">
        <v>628</v>
      </c>
      <c r="I1103" s="20" t="s">
        <v>629</v>
      </c>
      <c r="J1103" s="32">
        <v>1</v>
      </c>
      <c r="K1103" s="32"/>
      <c r="L1103" s="49"/>
      <c r="M1103" s="49"/>
      <c r="N1103" s="49"/>
    </row>
    <row r="1104" spans="1:14" s="4" customFormat="1" ht="39.75" customHeight="1">
      <c r="A1104" s="16" t="s">
        <v>624</v>
      </c>
      <c r="B1104" s="84" t="s">
        <v>43</v>
      </c>
      <c r="C1104" s="79" t="s">
        <v>630</v>
      </c>
      <c r="D1104" s="20" t="s">
        <v>626</v>
      </c>
      <c r="E1104" s="20" t="s">
        <v>627</v>
      </c>
      <c r="F1104" s="16">
        <f t="shared" si="27"/>
        <v>3.18</v>
      </c>
      <c r="G1104" s="86">
        <v>2.12</v>
      </c>
      <c r="H1104" s="20" t="s">
        <v>628</v>
      </c>
      <c r="I1104" s="20" t="s">
        <v>629</v>
      </c>
      <c r="J1104" s="32">
        <v>1</v>
      </c>
      <c r="K1104" s="32"/>
      <c r="L1104" s="49"/>
      <c r="M1104" s="49"/>
      <c r="N1104" s="49"/>
    </row>
    <row r="1105" spans="1:14" s="4" customFormat="1" ht="39.75" customHeight="1">
      <c r="A1105" s="16" t="s">
        <v>624</v>
      </c>
      <c r="B1105" s="84" t="s">
        <v>44</v>
      </c>
      <c r="C1105" s="79" t="s">
        <v>630</v>
      </c>
      <c r="D1105" s="20" t="s">
        <v>626</v>
      </c>
      <c r="E1105" s="20" t="s">
        <v>627</v>
      </c>
      <c r="F1105" s="16">
        <f t="shared" si="27"/>
        <v>3.18</v>
      </c>
      <c r="G1105" s="86">
        <v>2.12</v>
      </c>
      <c r="H1105" s="20" t="s">
        <v>628</v>
      </c>
      <c r="I1105" s="20" t="s">
        <v>629</v>
      </c>
      <c r="J1105" s="32">
        <v>1</v>
      </c>
      <c r="K1105" s="32"/>
      <c r="L1105" s="49"/>
      <c r="M1105" s="49"/>
      <c r="N1105" s="49"/>
    </row>
    <row r="1106" spans="1:14" s="4" customFormat="1" ht="39.75" customHeight="1">
      <c r="A1106" s="16" t="s">
        <v>624</v>
      </c>
      <c r="B1106" s="84" t="s">
        <v>343</v>
      </c>
      <c r="C1106" s="79" t="s">
        <v>669</v>
      </c>
      <c r="D1106" s="20" t="s">
        <v>626</v>
      </c>
      <c r="E1106" s="20" t="s">
        <v>627</v>
      </c>
      <c r="F1106" s="16">
        <f t="shared" si="27"/>
        <v>6.8999999999999995</v>
      </c>
      <c r="G1106" s="86">
        <v>4.6</v>
      </c>
      <c r="H1106" s="20" t="s">
        <v>628</v>
      </c>
      <c r="I1106" s="20" t="s">
        <v>629</v>
      </c>
      <c r="J1106" s="32">
        <v>1</v>
      </c>
      <c r="K1106" s="32"/>
      <c r="L1106" s="49"/>
      <c r="M1106" s="49"/>
      <c r="N1106" s="49"/>
    </row>
    <row r="1107" spans="1:14" s="4" customFormat="1" ht="39.75" customHeight="1">
      <c r="A1107" s="16" t="s">
        <v>624</v>
      </c>
      <c r="B1107" s="84" t="s">
        <v>46</v>
      </c>
      <c r="C1107" s="79" t="s">
        <v>677</v>
      </c>
      <c r="D1107" s="20" t="s">
        <v>626</v>
      </c>
      <c r="E1107" s="20" t="s">
        <v>627</v>
      </c>
      <c r="F1107" s="16">
        <f t="shared" si="27"/>
        <v>4.5600000000000005</v>
      </c>
      <c r="G1107" s="86">
        <v>3.04</v>
      </c>
      <c r="H1107" s="20" t="s">
        <v>628</v>
      </c>
      <c r="I1107" s="20" t="s">
        <v>629</v>
      </c>
      <c r="J1107" s="32">
        <v>1</v>
      </c>
      <c r="K1107" s="32"/>
      <c r="L1107" s="49"/>
      <c r="M1107" s="49"/>
      <c r="N1107" s="49"/>
    </row>
    <row r="1108" spans="1:14" s="4" customFormat="1" ht="39.75" customHeight="1">
      <c r="A1108" s="16" t="s">
        <v>624</v>
      </c>
      <c r="B1108" s="84" t="s">
        <v>259</v>
      </c>
      <c r="C1108" s="79" t="s">
        <v>630</v>
      </c>
      <c r="D1108" s="20" t="s">
        <v>626</v>
      </c>
      <c r="E1108" s="20" t="s">
        <v>627</v>
      </c>
      <c r="F1108" s="16">
        <f t="shared" si="27"/>
        <v>3.6450000000000005</v>
      </c>
      <c r="G1108" s="86">
        <v>2.43</v>
      </c>
      <c r="H1108" s="20" t="s">
        <v>628</v>
      </c>
      <c r="I1108" s="20" t="s">
        <v>629</v>
      </c>
      <c r="J1108" s="32">
        <v>1</v>
      </c>
      <c r="K1108" s="32"/>
      <c r="L1108" s="49"/>
      <c r="M1108" s="49"/>
      <c r="N1108" s="49"/>
    </row>
    <row r="1109" spans="1:14" s="4" customFormat="1" ht="39.75" customHeight="1">
      <c r="A1109" s="16" t="s">
        <v>624</v>
      </c>
      <c r="B1109" s="87" t="s">
        <v>505</v>
      </c>
      <c r="C1109" s="79" t="s">
        <v>637</v>
      </c>
      <c r="D1109" s="20" t="s">
        <v>626</v>
      </c>
      <c r="E1109" s="20" t="s">
        <v>627</v>
      </c>
      <c r="F1109" s="16">
        <f t="shared" si="27"/>
        <v>5.67</v>
      </c>
      <c r="G1109" s="86">
        <v>3.78</v>
      </c>
      <c r="H1109" s="20" t="s">
        <v>628</v>
      </c>
      <c r="I1109" s="20" t="s">
        <v>629</v>
      </c>
      <c r="J1109" s="32">
        <v>1</v>
      </c>
      <c r="K1109" s="32"/>
      <c r="L1109" s="49"/>
      <c r="M1109" s="49"/>
      <c r="N1109" s="49"/>
    </row>
    <row r="1110" spans="1:14" s="4" customFormat="1" ht="39.75" customHeight="1">
      <c r="A1110" s="16" t="s">
        <v>624</v>
      </c>
      <c r="B1110" s="87" t="s">
        <v>504</v>
      </c>
      <c r="C1110" s="79" t="s">
        <v>630</v>
      </c>
      <c r="D1110" s="20" t="s">
        <v>626</v>
      </c>
      <c r="E1110" s="20" t="s">
        <v>627</v>
      </c>
      <c r="F1110" s="16">
        <f t="shared" si="27"/>
        <v>3.4050000000000002</v>
      </c>
      <c r="G1110" s="86">
        <v>2.27</v>
      </c>
      <c r="H1110" s="20" t="s">
        <v>628</v>
      </c>
      <c r="I1110" s="20" t="s">
        <v>629</v>
      </c>
      <c r="J1110" s="32">
        <v>1</v>
      </c>
      <c r="K1110" s="32"/>
      <c r="L1110" s="49"/>
      <c r="M1110" s="49"/>
      <c r="N1110" s="49"/>
    </row>
    <row r="1111" spans="1:14" s="4" customFormat="1" ht="39.75" customHeight="1">
      <c r="A1111" s="16" t="s">
        <v>624</v>
      </c>
      <c r="B1111" s="88" t="s">
        <v>678</v>
      </c>
      <c r="C1111" s="79" t="s">
        <v>639</v>
      </c>
      <c r="D1111" s="20" t="s">
        <v>626</v>
      </c>
      <c r="E1111" s="20" t="s">
        <v>627</v>
      </c>
      <c r="F1111" s="16">
        <f t="shared" si="27"/>
        <v>2.235</v>
      </c>
      <c r="G1111" s="86">
        <v>1.49</v>
      </c>
      <c r="H1111" s="20" t="s">
        <v>628</v>
      </c>
      <c r="I1111" s="20" t="s">
        <v>629</v>
      </c>
      <c r="J1111" s="32"/>
      <c r="K1111" s="32"/>
      <c r="L1111" s="49"/>
      <c r="M1111" s="49"/>
      <c r="N1111" s="49"/>
    </row>
    <row r="1112" spans="1:14" s="4" customFormat="1" ht="39.75" customHeight="1">
      <c r="A1112" s="16" t="s">
        <v>624</v>
      </c>
      <c r="B1112" s="88" t="s">
        <v>261</v>
      </c>
      <c r="C1112" s="79" t="s">
        <v>669</v>
      </c>
      <c r="D1112" s="20" t="s">
        <v>626</v>
      </c>
      <c r="E1112" s="20" t="s">
        <v>627</v>
      </c>
      <c r="F1112" s="16">
        <f t="shared" si="27"/>
        <v>11.91</v>
      </c>
      <c r="G1112" s="86">
        <v>7.94</v>
      </c>
      <c r="H1112" s="20" t="s">
        <v>628</v>
      </c>
      <c r="I1112" s="20" t="s">
        <v>629</v>
      </c>
      <c r="J1112" s="32">
        <v>1</v>
      </c>
      <c r="K1112" s="32"/>
      <c r="L1112" s="49"/>
      <c r="M1112" s="49"/>
      <c r="N1112" s="49"/>
    </row>
    <row r="1113" spans="1:14" s="4" customFormat="1" ht="39.75" customHeight="1">
      <c r="A1113" s="16" t="s">
        <v>624</v>
      </c>
      <c r="B1113" s="88" t="s">
        <v>507</v>
      </c>
      <c r="C1113" s="79" t="s">
        <v>631</v>
      </c>
      <c r="D1113" s="20" t="s">
        <v>626</v>
      </c>
      <c r="E1113" s="20" t="s">
        <v>627</v>
      </c>
      <c r="F1113" s="16">
        <f t="shared" si="27"/>
        <v>2.3850000000000002</v>
      </c>
      <c r="G1113" s="86">
        <v>1.59</v>
      </c>
      <c r="H1113" s="20" t="s">
        <v>628</v>
      </c>
      <c r="I1113" s="20" t="s">
        <v>629</v>
      </c>
      <c r="J1113" s="32"/>
      <c r="K1113" s="32"/>
      <c r="L1113" s="49"/>
      <c r="M1113" s="49"/>
      <c r="N1113" s="49"/>
    </row>
    <row r="1114" spans="1:14" s="4" customFormat="1" ht="70.5" customHeight="1">
      <c r="A1114" s="16" t="s">
        <v>624</v>
      </c>
      <c r="B1114" s="88" t="s">
        <v>260</v>
      </c>
      <c r="C1114" s="79" t="s">
        <v>631</v>
      </c>
      <c r="D1114" s="20" t="s">
        <v>626</v>
      </c>
      <c r="E1114" s="20" t="s">
        <v>627</v>
      </c>
      <c r="F1114" s="16">
        <f t="shared" si="27"/>
        <v>2.37</v>
      </c>
      <c r="G1114" s="86">
        <v>1.58</v>
      </c>
      <c r="H1114" s="20" t="s">
        <v>628</v>
      </c>
      <c r="I1114" s="20" t="s">
        <v>629</v>
      </c>
      <c r="J1114" s="32"/>
      <c r="K1114" s="32"/>
      <c r="L1114" s="49"/>
      <c r="M1114" s="49"/>
      <c r="N1114" s="49"/>
    </row>
    <row r="1115" spans="1:14" s="4" customFormat="1" ht="57" customHeight="1">
      <c r="A1115" s="16" t="s">
        <v>624</v>
      </c>
      <c r="B1115" s="88" t="s">
        <v>217</v>
      </c>
      <c r="C1115" s="79" t="s">
        <v>630</v>
      </c>
      <c r="D1115" s="20" t="s">
        <v>626</v>
      </c>
      <c r="E1115" s="20" t="s">
        <v>627</v>
      </c>
      <c r="F1115" s="16">
        <f t="shared" si="27"/>
        <v>2.445</v>
      </c>
      <c r="G1115" s="86">
        <v>1.63</v>
      </c>
      <c r="H1115" s="20" t="s">
        <v>628</v>
      </c>
      <c r="I1115" s="20" t="s">
        <v>629</v>
      </c>
      <c r="J1115" s="32"/>
      <c r="K1115" s="32"/>
      <c r="L1115" s="49"/>
      <c r="M1115" s="49"/>
      <c r="N1115" s="49"/>
    </row>
    <row r="1116" spans="1:14" s="4" customFormat="1" ht="69" customHeight="1">
      <c r="A1116" s="16" t="s">
        <v>624</v>
      </c>
      <c r="B1116" s="88" t="s">
        <v>216</v>
      </c>
      <c r="C1116" s="79" t="s">
        <v>630</v>
      </c>
      <c r="D1116" s="20" t="s">
        <v>626</v>
      </c>
      <c r="E1116" s="20" t="s">
        <v>627</v>
      </c>
      <c r="F1116" s="16">
        <f t="shared" si="27"/>
        <v>2.43</v>
      </c>
      <c r="G1116" s="86">
        <v>1.62</v>
      </c>
      <c r="H1116" s="20" t="s">
        <v>628</v>
      </c>
      <c r="I1116" s="20" t="s">
        <v>629</v>
      </c>
      <c r="J1116" s="32">
        <v>1</v>
      </c>
      <c r="K1116" s="32"/>
      <c r="L1116" s="49"/>
      <c r="M1116" s="49"/>
      <c r="N1116" s="49"/>
    </row>
    <row r="1117" spans="1:14" s="4" customFormat="1" ht="63.75" customHeight="1">
      <c r="A1117" s="16" t="s">
        <v>624</v>
      </c>
      <c r="B1117" s="88" t="s">
        <v>321</v>
      </c>
      <c r="C1117" s="79" t="s">
        <v>630</v>
      </c>
      <c r="D1117" s="20" t="s">
        <v>626</v>
      </c>
      <c r="E1117" s="20" t="s">
        <v>627</v>
      </c>
      <c r="F1117" s="16">
        <f t="shared" si="27"/>
        <v>2.805</v>
      </c>
      <c r="G1117" s="86">
        <v>1.87</v>
      </c>
      <c r="H1117" s="20" t="s">
        <v>628</v>
      </c>
      <c r="I1117" s="20" t="s">
        <v>629</v>
      </c>
      <c r="J1117" s="32">
        <v>1</v>
      </c>
      <c r="K1117" s="32"/>
      <c r="L1117" s="49"/>
      <c r="M1117" s="49"/>
      <c r="N1117" s="49"/>
    </row>
    <row r="1118" spans="1:14" s="4" customFormat="1" ht="27.75" customHeight="1">
      <c r="A1118" s="16" t="s">
        <v>624</v>
      </c>
      <c r="B1118" s="84" t="s">
        <v>206</v>
      </c>
      <c r="C1118" s="79" t="s">
        <v>630</v>
      </c>
      <c r="D1118" s="20" t="s">
        <v>626</v>
      </c>
      <c r="E1118" s="20" t="s">
        <v>627</v>
      </c>
      <c r="F1118" s="16">
        <f t="shared" si="27"/>
        <v>6</v>
      </c>
      <c r="G1118" s="86">
        <v>4</v>
      </c>
      <c r="H1118" s="20" t="s">
        <v>628</v>
      </c>
      <c r="I1118" s="20" t="s">
        <v>629</v>
      </c>
      <c r="J1118" s="32">
        <v>1</v>
      </c>
      <c r="K1118" s="32"/>
      <c r="L1118" s="49"/>
      <c r="M1118" s="49"/>
      <c r="N1118" s="49"/>
    </row>
    <row r="1119" spans="1:14" s="4" customFormat="1" ht="27.75" customHeight="1">
      <c r="A1119" s="16" t="s">
        <v>624</v>
      </c>
      <c r="B1119" s="84" t="s">
        <v>48</v>
      </c>
      <c r="C1119" s="79" t="s">
        <v>679</v>
      </c>
      <c r="D1119" s="20" t="s">
        <v>626</v>
      </c>
      <c r="E1119" s="20" t="s">
        <v>627</v>
      </c>
      <c r="F1119" s="16">
        <f t="shared" si="27"/>
        <v>9.629999999999999</v>
      </c>
      <c r="G1119" s="86">
        <v>6.42</v>
      </c>
      <c r="H1119" s="20" t="s">
        <v>628</v>
      </c>
      <c r="I1119" s="20" t="s">
        <v>629</v>
      </c>
      <c r="J1119" s="32">
        <v>1</v>
      </c>
      <c r="K1119" s="32"/>
      <c r="L1119" s="49"/>
      <c r="M1119" s="49"/>
      <c r="N1119" s="49"/>
    </row>
    <row r="1120" spans="1:14" s="4" customFormat="1" ht="27.75" customHeight="1">
      <c r="A1120" s="16" t="s">
        <v>624</v>
      </c>
      <c r="B1120" s="84" t="s">
        <v>87</v>
      </c>
      <c r="C1120" s="79" t="s">
        <v>635</v>
      </c>
      <c r="D1120" s="20" t="s">
        <v>626</v>
      </c>
      <c r="E1120" s="20" t="s">
        <v>627</v>
      </c>
      <c r="F1120" s="16">
        <f t="shared" si="27"/>
        <v>6.705</v>
      </c>
      <c r="G1120" s="86">
        <v>4.47</v>
      </c>
      <c r="H1120" s="20" t="s">
        <v>628</v>
      </c>
      <c r="I1120" s="20" t="s">
        <v>629</v>
      </c>
      <c r="J1120" s="32"/>
      <c r="K1120" s="32"/>
      <c r="L1120" s="49"/>
      <c r="M1120" s="49"/>
      <c r="N1120" s="49"/>
    </row>
    <row r="1121" spans="1:14" s="4" customFormat="1" ht="27.75" customHeight="1">
      <c r="A1121" s="16" t="s">
        <v>624</v>
      </c>
      <c r="B1121" s="84" t="s">
        <v>190</v>
      </c>
      <c r="C1121" s="79" t="s">
        <v>630</v>
      </c>
      <c r="D1121" s="20" t="s">
        <v>626</v>
      </c>
      <c r="E1121" s="20" t="s">
        <v>627</v>
      </c>
      <c r="F1121" s="16">
        <f t="shared" si="27"/>
        <v>4.425000000000001</v>
      </c>
      <c r="G1121" s="86">
        <v>2.95</v>
      </c>
      <c r="H1121" s="20" t="s">
        <v>628</v>
      </c>
      <c r="I1121" s="20" t="s">
        <v>629</v>
      </c>
      <c r="J1121" s="32">
        <v>1</v>
      </c>
      <c r="K1121" s="32"/>
      <c r="L1121" s="49"/>
      <c r="M1121" s="49"/>
      <c r="N1121" s="49"/>
    </row>
    <row r="1122" spans="1:14" s="4" customFormat="1" ht="27.75" customHeight="1">
      <c r="A1122" s="16" t="s">
        <v>624</v>
      </c>
      <c r="B1122" s="84" t="s">
        <v>49</v>
      </c>
      <c r="C1122" s="79" t="s">
        <v>635</v>
      </c>
      <c r="D1122" s="20" t="s">
        <v>626</v>
      </c>
      <c r="E1122" s="20" t="s">
        <v>627</v>
      </c>
      <c r="F1122" s="16">
        <f t="shared" si="27"/>
        <v>3</v>
      </c>
      <c r="G1122" s="86">
        <v>2</v>
      </c>
      <c r="H1122" s="20" t="s">
        <v>628</v>
      </c>
      <c r="I1122" s="20" t="s">
        <v>629</v>
      </c>
      <c r="J1122" s="32">
        <v>1</v>
      </c>
      <c r="K1122" s="32"/>
      <c r="L1122" s="49"/>
      <c r="M1122" s="49"/>
      <c r="N1122" s="49"/>
    </row>
    <row r="1123" spans="1:14" s="4" customFormat="1" ht="27.75" customHeight="1">
      <c r="A1123" s="16" t="s">
        <v>624</v>
      </c>
      <c r="B1123" s="84" t="s">
        <v>609</v>
      </c>
      <c r="C1123" s="79" t="s">
        <v>630</v>
      </c>
      <c r="D1123" s="20" t="s">
        <v>626</v>
      </c>
      <c r="E1123" s="20" t="s">
        <v>627</v>
      </c>
      <c r="F1123" s="16">
        <f t="shared" si="27"/>
        <v>2.25</v>
      </c>
      <c r="G1123" s="86">
        <v>1.5</v>
      </c>
      <c r="H1123" s="20" t="s">
        <v>628</v>
      </c>
      <c r="I1123" s="20" t="s">
        <v>629</v>
      </c>
      <c r="J1123" s="32"/>
      <c r="K1123" s="32"/>
      <c r="L1123" s="49"/>
      <c r="M1123" s="49"/>
      <c r="N1123" s="49"/>
    </row>
    <row r="1124" spans="1:14" s="4" customFormat="1" ht="27.75" customHeight="1">
      <c r="A1124" s="16" t="s">
        <v>624</v>
      </c>
      <c r="B1124" s="84" t="s">
        <v>50</v>
      </c>
      <c r="C1124" s="79" t="s">
        <v>669</v>
      </c>
      <c r="D1124" s="20" t="s">
        <v>626</v>
      </c>
      <c r="E1124" s="20" t="s">
        <v>627</v>
      </c>
      <c r="F1124" s="16">
        <f t="shared" si="27"/>
        <v>9.540000000000001</v>
      </c>
      <c r="G1124" s="86">
        <v>6.36</v>
      </c>
      <c r="H1124" s="20" t="s">
        <v>628</v>
      </c>
      <c r="I1124" s="20" t="s">
        <v>629</v>
      </c>
      <c r="J1124" s="32">
        <v>1</v>
      </c>
      <c r="K1124" s="32"/>
      <c r="L1124" s="49"/>
      <c r="M1124" s="49"/>
      <c r="N1124" s="49"/>
    </row>
    <row r="1125" spans="1:14" s="4" customFormat="1" ht="27.75" customHeight="1">
      <c r="A1125" s="16" t="s">
        <v>624</v>
      </c>
      <c r="B1125" s="84" t="s">
        <v>522</v>
      </c>
      <c r="C1125" s="79" t="s">
        <v>630</v>
      </c>
      <c r="D1125" s="20" t="s">
        <v>626</v>
      </c>
      <c r="E1125" s="20" t="s">
        <v>627</v>
      </c>
      <c r="F1125" s="16">
        <f t="shared" si="27"/>
        <v>4.4399999999999995</v>
      </c>
      <c r="G1125" s="86">
        <v>2.96</v>
      </c>
      <c r="H1125" s="20" t="s">
        <v>628</v>
      </c>
      <c r="I1125" s="20" t="s">
        <v>629</v>
      </c>
      <c r="J1125" s="32"/>
      <c r="K1125" s="32"/>
      <c r="L1125" s="49"/>
      <c r="M1125" s="49"/>
      <c r="N1125" s="49"/>
    </row>
    <row r="1126" spans="1:14" s="4" customFormat="1" ht="27.75" customHeight="1">
      <c r="A1126" s="16" t="s">
        <v>624</v>
      </c>
      <c r="B1126" s="84" t="s">
        <v>519</v>
      </c>
      <c r="C1126" s="79" t="s">
        <v>680</v>
      </c>
      <c r="D1126" s="20" t="s">
        <v>626</v>
      </c>
      <c r="E1126" s="20" t="s">
        <v>627</v>
      </c>
      <c r="F1126" s="16">
        <f t="shared" si="27"/>
        <v>6.105</v>
      </c>
      <c r="G1126" s="86">
        <v>4.07</v>
      </c>
      <c r="H1126" s="20" t="s">
        <v>628</v>
      </c>
      <c r="I1126" s="20" t="s">
        <v>629</v>
      </c>
      <c r="J1126" s="32">
        <v>1</v>
      </c>
      <c r="K1126" s="32"/>
      <c r="L1126" s="49"/>
      <c r="M1126" s="49"/>
      <c r="N1126" s="49"/>
    </row>
    <row r="1127" spans="1:14" s="4" customFormat="1" ht="27.75" customHeight="1">
      <c r="A1127" s="16" t="s">
        <v>624</v>
      </c>
      <c r="B1127" s="84" t="s">
        <v>161</v>
      </c>
      <c r="C1127" s="79" t="s">
        <v>630</v>
      </c>
      <c r="D1127" s="20" t="s">
        <v>626</v>
      </c>
      <c r="E1127" s="20" t="s">
        <v>627</v>
      </c>
      <c r="F1127" s="16">
        <f t="shared" si="27"/>
        <v>3.42</v>
      </c>
      <c r="G1127" s="86">
        <v>2.28</v>
      </c>
      <c r="H1127" s="20" t="s">
        <v>628</v>
      </c>
      <c r="I1127" s="20" t="s">
        <v>629</v>
      </c>
      <c r="J1127" s="32">
        <v>1</v>
      </c>
      <c r="K1127" s="32"/>
      <c r="L1127" s="49"/>
      <c r="M1127" s="49"/>
      <c r="N1127" s="49"/>
    </row>
    <row r="1128" spans="1:14" s="4" customFormat="1" ht="27.75" customHeight="1">
      <c r="A1128" s="16" t="s">
        <v>624</v>
      </c>
      <c r="B1128" s="84" t="s">
        <v>272</v>
      </c>
      <c r="C1128" s="79" t="s">
        <v>630</v>
      </c>
      <c r="D1128" s="20" t="s">
        <v>626</v>
      </c>
      <c r="E1128" s="20" t="s">
        <v>627</v>
      </c>
      <c r="F1128" s="16">
        <f t="shared" si="27"/>
        <v>3.75</v>
      </c>
      <c r="G1128" s="86">
        <v>2.5</v>
      </c>
      <c r="H1128" s="20" t="s">
        <v>628</v>
      </c>
      <c r="I1128" s="20" t="s">
        <v>629</v>
      </c>
      <c r="J1128" s="32">
        <v>1</v>
      </c>
      <c r="K1128" s="32"/>
      <c r="L1128" s="49"/>
      <c r="M1128" s="49"/>
      <c r="N1128" s="49"/>
    </row>
    <row r="1129" spans="1:14" s="4" customFormat="1" ht="27.75" customHeight="1">
      <c r="A1129" s="16" t="s">
        <v>624</v>
      </c>
      <c r="B1129" s="84" t="s">
        <v>52</v>
      </c>
      <c r="C1129" s="79" t="s">
        <v>630</v>
      </c>
      <c r="D1129" s="20" t="s">
        <v>626</v>
      </c>
      <c r="E1129" s="20" t="s">
        <v>627</v>
      </c>
      <c r="F1129" s="16">
        <f t="shared" si="27"/>
        <v>11.34</v>
      </c>
      <c r="G1129" s="86">
        <v>7.56</v>
      </c>
      <c r="H1129" s="20" t="s">
        <v>628</v>
      </c>
      <c r="I1129" s="20" t="s">
        <v>629</v>
      </c>
      <c r="J1129" s="32">
        <v>1</v>
      </c>
      <c r="K1129" s="32"/>
      <c r="L1129" s="49"/>
      <c r="M1129" s="49"/>
      <c r="N1129" s="49"/>
    </row>
    <row r="1130" spans="1:14" s="4" customFormat="1" ht="27.75" customHeight="1">
      <c r="A1130" s="16" t="s">
        <v>624</v>
      </c>
      <c r="B1130" s="84" t="s">
        <v>155</v>
      </c>
      <c r="C1130" s="79" t="s">
        <v>681</v>
      </c>
      <c r="D1130" s="20" t="s">
        <v>626</v>
      </c>
      <c r="E1130" s="20" t="s">
        <v>627</v>
      </c>
      <c r="F1130" s="16">
        <f t="shared" si="27"/>
        <v>6.855</v>
      </c>
      <c r="G1130" s="86">
        <v>4.57</v>
      </c>
      <c r="H1130" s="20" t="s">
        <v>628</v>
      </c>
      <c r="I1130" s="20" t="s">
        <v>629</v>
      </c>
      <c r="J1130" s="32">
        <v>1</v>
      </c>
      <c r="K1130" s="32"/>
      <c r="L1130" s="49"/>
      <c r="M1130" s="49"/>
      <c r="N1130" s="49"/>
    </row>
    <row r="1131" spans="1:14" s="4" customFormat="1" ht="27.75" customHeight="1">
      <c r="A1131" s="16" t="s">
        <v>624</v>
      </c>
      <c r="B1131" s="84" t="s">
        <v>682</v>
      </c>
      <c r="C1131" s="79" t="s">
        <v>660</v>
      </c>
      <c r="D1131" s="20" t="s">
        <v>626</v>
      </c>
      <c r="E1131" s="20" t="s">
        <v>627</v>
      </c>
      <c r="F1131" s="16">
        <f t="shared" si="27"/>
        <v>3.6750000000000003</v>
      </c>
      <c r="G1131" s="86">
        <v>2.45</v>
      </c>
      <c r="H1131" s="20" t="s">
        <v>628</v>
      </c>
      <c r="I1131" s="20" t="s">
        <v>629</v>
      </c>
      <c r="J1131" s="32">
        <v>1</v>
      </c>
      <c r="K1131" s="32"/>
      <c r="L1131" s="49"/>
      <c r="M1131" s="49"/>
      <c r="N1131" s="49"/>
    </row>
    <row r="1132" spans="1:14" s="4" customFormat="1" ht="27.75" customHeight="1">
      <c r="A1132" s="16" t="s">
        <v>624</v>
      </c>
      <c r="B1132" s="84" t="s">
        <v>683</v>
      </c>
      <c r="C1132" s="79" t="s">
        <v>630</v>
      </c>
      <c r="D1132" s="20" t="s">
        <v>626</v>
      </c>
      <c r="E1132" s="20" t="s">
        <v>627</v>
      </c>
      <c r="F1132" s="16">
        <f t="shared" si="27"/>
        <v>3.75</v>
      </c>
      <c r="G1132" s="86">
        <v>2.5</v>
      </c>
      <c r="H1132" s="20" t="s">
        <v>628</v>
      </c>
      <c r="I1132" s="20" t="s">
        <v>629</v>
      </c>
      <c r="J1132" s="32"/>
      <c r="K1132" s="32"/>
      <c r="L1132" s="49"/>
      <c r="M1132" s="49"/>
      <c r="N1132" s="49"/>
    </row>
    <row r="1133" spans="1:14" s="4" customFormat="1" ht="27.75" customHeight="1">
      <c r="A1133" s="16" t="s">
        <v>624</v>
      </c>
      <c r="B1133" s="89" t="s">
        <v>153</v>
      </c>
      <c r="C1133" s="79" t="s">
        <v>631</v>
      </c>
      <c r="D1133" s="20" t="s">
        <v>626</v>
      </c>
      <c r="E1133" s="20" t="s">
        <v>627</v>
      </c>
      <c r="F1133" s="16">
        <f t="shared" si="27"/>
        <v>3.5999999999999996</v>
      </c>
      <c r="G1133" s="86">
        <v>2.4</v>
      </c>
      <c r="H1133" s="20" t="s">
        <v>628</v>
      </c>
      <c r="I1133" s="20" t="s">
        <v>629</v>
      </c>
      <c r="J1133" s="32">
        <v>1</v>
      </c>
      <c r="K1133" s="32"/>
      <c r="L1133" s="49"/>
      <c r="M1133" s="49"/>
      <c r="N1133" s="49"/>
    </row>
    <row r="1134" spans="1:14" s="4" customFormat="1" ht="27.75" customHeight="1">
      <c r="A1134" s="16" t="s">
        <v>624</v>
      </c>
      <c r="B1134" s="89" t="s">
        <v>531</v>
      </c>
      <c r="C1134" s="79" t="s">
        <v>680</v>
      </c>
      <c r="D1134" s="20" t="s">
        <v>626</v>
      </c>
      <c r="E1134" s="20" t="s">
        <v>627</v>
      </c>
      <c r="F1134" s="16">
        <f t="shared" si="27"/>
        <v>3.885</v>
      </c>
      <c r="G1134" s="86">
        <v>2.59</v>
      </c>
      <c r="H1134" s="20" t="s">
        <v>628</v>
      </c>
      <c r="I1134" s="20" t="s">
        <v>629</v>
      </c>
      <c r="J1134" s="32"/>
      <c r="K1134" s="32"/>
      <c r="L1134" s="49"/>
      <c r="M1134" s="49"/>
      <c r="N1134" s="49"/>
    </row>
    <row r="1135" spans="1:14" s="4" customFormat="1" ht="27.75" customHeight="1">
      <c r="A1135" s="16" t="s">
        <v>624</v>
      </c>
      <c r="B1135" s="90" t="s">
        <v>274</v>
      </c>
      <c r="C1135" s="79" t="s">
        <v>646</v>
      </c>
      <c r="D1135" s="20" t="s">
        <v>626</v>
      </c>
      <c r="E1135" s="20" t="s">
        <v>627</v>
      </c>
      <c r="F1135" s="16">
        <f t="shared" si="27"/>
        <v>3.9749999999999996</v>
      </c>
      <c r="G1135" s="86">
        <v>2.65</v>
      </c>
      <c r="H1135" s="20" t="s">
        <v>628</v>
      </c>
      <c r="I1135" s="20" t="s">
        <v>629</v>
      </c>
      <c r="J1135" s="32">
        <v>1</v>
      </c>
      <c r="K1135" s="32"/>
      <c r="L1135" s="49"/>
      <c r="M1135" s="49"/>
      <c r="N1135" s="49"/>
    </row>
    <row r="1136" spans="1:14" s="4" customFormat="1" ht="27.75" customHeight="1">
      <c r="A1136" s="16" t="s">
        <v>624</v>
      </c>
      <c r="B1136" s="90" t="s">
        <v>527</v>
      </c>
      <c r="C1136" s="79" t="s">
        <v>630</v>
      </c>
      <c r="D1136" s="20" t="s">
        <v>626</v>
      </c>
      <c r="E1136" s="20" t="s">
        <v>627</v>
      </c>
      <c r="F1136" s="16">
        <f t="shared" si="27"/>
        <v>3.3899999999999997</v>
      </c>
      <c r="G1136" s="86">
        <v>2.26</v>
      </c>
      <c r="H1136" s="20" t="s">
        <v>628</v>
      </c>
      <c r="I1136" s="20" t="s">
        <v>629</v>
      </c>
      <c r="J1136" s="32"/>
      <c r="K1136" s="32"/>
      <c r="L1136" s="49"/>
      <c r="M1136" s="49"/>
      <c r="N1136" s="49"/>
    </row>
    <row r="1137" spans="1:14" s="4" customFormat="1" ht="27.75" customHeight="1">
      <c r="A1137" s="16" t="s">
        <v>684</v>
      </c>
      <c r="B1137" s="16" t="s">
        <v>685</v>
      </c>
      <c r="C1137" s="16" t="s">
        <v>686</v>
      </c>
      <c r="D1137" s="16" t="s">
        <v>687</v>
      </c>
      <c r="E1137" s="16"/>
      <c r="F1137" s="16">
        <f>SUM(F1138:F1189)</f>
        <v>1564</v>
      </c>
      <c r="G1137" s="16">
        <f>SUM(G1138:G1189)</f>
        <v>391</v>
      </c>
      <c r="H1137" s="20"/>
      <c r="I1137" s="20" t="s">
        <v>688</v>
      </c>
      <c r="J1137" s="30">
        <f>SUM(J1138:J1189)</f>
        <v>42</v>
      </c>
      <c r="K1137" s="30"/>
      <c r="L1137" s="49"/>
      <c r="M1137" s="49"/>
      <c r="N1137" s="49"/>
    </row>
    <row r="1138" spans="1:14" s="4" customFormat="1" ht="27.75" customHeight="1">
      <c r="A1138" s="20" t="s">
        <v>689</v>
      </c>
      <c r="B1138" s="20" t="s">
        <v>391</v>
      </c>
      <c r="C1138" s="20" t="s">
        <v>690</v>
      </c>
      <c r="D1138" s="20">
        <v>100</v>
      </c>
      <c r="E1138" s="20" t="s">
        <v>23</v>
      </c>
      <c r="F1138" s="20">
        <f aca="true" t="shared" si="28" ref="F1138:F1189">G1138*4</f>
        <v>12</v>
      </c>
      <c r="G1138" s="20">
        <v>3</v>
      </c>
      <c r="H1138" s="20" t="s">
        <v>691</v>
      </c>
      <c r="I1138" s="20" t="s">
        <v>629</v>
      </c>
      <c r="J1138" s="32">
        <v>1</v>
      </c>
      <c r="K1138" s="32"/>
      <c r="L1138" s="49"/>
      <c r="M1138" s="49"/>
      <c r="N1138" s="49"/>
    </row>
    <row r="1139" spans="1:14" s="4" customFormat="1" ht="27.75" customHeight="1">
      <c r="A1139" s="20" t="s">
        <v>689</v>
      </c>
      <c r="B1139" s="20" t="s">
        <v>79</v>
      </c>
      <c r="C1139" s="20" t="s">
        <v>690</v>
      </c>
      <c r="D1139" s="20">
        <v>100</v>
      </c>
      <c r="E1139" s="20" t="s">
        <v>23</v>
      </c>
      <c r="F1139" s="20">
        <f t="shared" si="28"/>
        <v>12</v>
      </c>
      <c r="G1139" s="20">
        <v>3</v>
      </c>
      <c r="H1139" s="20" t="s">
        <v>691</v>
      </c>
      <c r="I1139" s="20" t="s">
        <v>629</v>
      </c>
      <c r="J1139" s="32">
        <v>1</v>
      </c>
      <c r="K1139" s="32"/>
      <c r="L1139" s="49"/>
      <c r="M1139" s="49"/>
      <c r="N1139" s="49"/>
    </row>
    <row r="1140" spans="1:14" s="4" customFormat="1" ht="27.75" customHeight="1">
      <c r="A1140" s="20" t="s">
        <v>689</v>
      </c>
      <c r="B1140" s="20" t="s">
        <v>22</v>
      </c>
      <c r="C1140" s="20" t="s">
        <v>690</v>
      </c>
      <c r="D1140" s="20">
        <v>150</v>
      </c>
      <c r="E1140" s="20" t="s">
        <v>23</v>
      </c>
      <c r="F1140" s="20">
        <f t="shared" si="28"/>
        <v>20</v>
      </c>
      <c r="G1140" s="20">
        <v>5</v>
      </c>
      <c r="H1140" s="20" t="s">
        <v>633</v>
      </c>
      <c r="I1140" s="20" t="s">
        <v>629</v>
      </c>
      <c r="J1140" s="32">
        <v>1</v>
      </c>
      <c r="K1140" s="32"/>
      <c r="L1140" s="49"/>
      <c r="M1140" s="49"/>
      <c r="N1140" s="49"/>
    </row>
    <row r="1141" spans="1:14" s="4" customFormat="1" ht="27.75" customHeight="1">
      <c r="A1141" s="20" t="s">
        <v>689</v>
      </c>
      <c r="B1141" s="20" t="s">
        <v>341</v>
      </c>
      <c r="C1141" s="20" t="s">
        <v>692</v>
      </c>
      <c r="D1141" s="20">
        <v>150</v>
      </c>
      <c r="E1141" s="20" t="s">
        <v>23</v>
      </c>
      <c r="F1141" s="20">
        <f t="shared" si="28"/>
        <v>16</v>
      </c>
      <c r="G1141" s="20">
        <v>4</v>
      </c>
      <c r="H1141" s="20" t="s">
        <v>633</v>
      </c>
      <c r="I1141" s="20" t="s">
        <v>629</v>
      </c>
      <c r="J1141" s="32">
        <v>1</v>
      </c>
      <c r="K1141" s="32"/>
      <c r="L1141" s="49"/>
      <c r="M1141" s="49"/>
      <c r="N1141" s="49"/>
    </row>
    <row r="1142" spans="1:14" s="4" customFormat="1" ht="27.75" customHeight="1">
      <c r="A1142" s="20" t="s">
        <v>689</v>
      </c>
      <c r="B1142" s="20" t="s">
        <v>397</v>
      </c>
      <c r="C1142" s="20" t="s">
        <v>692</v>
      </c>
      <c r="D1142" s="20">
        <v>50</v>
      </c>
      <c r="E1142" s="20" t="s">
        <v>23</v>
      </c>
      <c r="F1142" s="20">
        <f t="shared" si="28"/>
        <v>16</v>
      </c>
      <c r="G1142" s="20">
        <v>4</v>
      </c>
      <c r="H1142" s="20" t="s">
        <v>633</v>
      </c>
      <c r="I1142" s="20" t="s">
        <v>629</v>
      </c>
      <c r="J1142" s="32">
        <v>1</v>
      </c>
      <c r="K1142" s="32"/>
      <c r="L1142" s="49"/>
      <c r="M1142" s="49"/>
      <c r="N1142" s="49"/>
    </row>
    <row r="1143" spans="1:14" s="4" customFormat="1" ht="27.75" customHeight="1">
      <c r="A1143" s="20" t="s">
        <v>689</v>
      </c>
      <c r="B1143" s="20" t="s">
        <v>640</v>
      </c>
      <c r="C1143" s="20" t="s">
        <v>693</v>
      </c>
      <c r="D1143" s="20">
        <v>100</v>
      </c>
      <c r="E1143" s="20" t="s">
        <v>23</v>
      </c>
      <c r="F1143" s="20">
        <f t="shared" si="28"/>
        <v>8</v>
      </c>
      <c r="G1143" s="20">
        <v>2</v>
      </c>
      <c r="H1143" s="20" t="s">
        <v>633</v>
      </c>
      <c r="I1143" s="20" t="s">
        <v>629</v>
      </c>
      <c r="J1143" s="32">
        <v>1</v>
      </c>
      <c r="K1143" s="32"/>
      <c r="L1143" s="49"/>
      <c r="M1143" s="49"/>
      <c r="N1143" s="49"/>
    </row>
    <row r="1144" spans="1:14" s="4" customFormat="1" ht="27.75" customHeight="1">
      <c r="A1144" s="20" t="s">
        <v>689</v>
      </c>
      <c r="B1144" s="20" t="s">
        <v>409</v>
      </c>
      <c r="C1144" s="20" t="s">
        <v>694</v>
      </c>
      <c r="D1144" s="20">
        <v>50</v>
      </c>
      <c r="E1144" s="20" t="s">
        <v>23</v>
      </c>
      <c r="F1144" s="20">
        <f t="shared" si="28"/>
        <v>12</v>
      </c>
      <c r="G1144" s="20">
        <v>3</v>
      </c>
      <c r="H1144" s="20" t="s">
        <v>633</v>
      </c>
      <c r="I1144" s="20" t="s">
        <v>629</v>
      </c>
      <c r="J1144" s="32"/>
      <c r="K1144" s="32"/>
      <c r="L1144" s="49"/>
      <c r="M1144" s="49"/>
      <c r="N1144" s="49"/>
    </row>
    <row r="1145" spans="1:14" s="4" customFormat="1" ht="27.75" customHeight="1">
      <c r="A1145" s="20" t="s">
        <v>689</v>
      </c>
      <c r="B1145" s="20" t="s">
        <v>695</v>
      </c>
      <c r="C1145" s="20" t="s">
        <v>694</v>
      </c>
      <c r="D1145" s="20">
        <v>50</v>
      </c>
      <c r="E1145" s="20" t="s">
        <v>23</v>
      </c>
      <c r="F1145" s="20">
        <f t="shared" si="28"/>
        <v>12</v>
      </c>
      <c r="G1145" s="20">
        <v>3</v>
      </c>
      <c r="H1145" s="20" t="s">
        <v>633</v>
      </c>
      <c r="I1145" s="20" t="s">
        <v>629</v>
      </c>
      <c r="J1145" s="32"/>
      <c r="K1145" s="32"/>
      <c r="L1145" s="49"/>
      <c r="M1145" s="49"/>
      <c r="N1145" s="49"/>
    </row>
    <row r="1146" spans="1:14" s="4" customFormat="1" ht="27.75" customHeight="1">
      <c r="A1146" s="20" t="s">
        <v>689</v>
      </c>
      <c r="B1146" s="20" t="s">
        <v>696</v>
      </c>
      <c r="C1146" s="20" t="s">
        <v>694</v>
      </c>
      <c r="D1146" s="20">
        <v>800</v>
      </c>
      <c r="E1146" s="20" t="s">
        <v>23</v>
      </c>
      <c r="F1146" s="20">
        <f t="shared" si="28"/>
        <v>96</v>
      </c>
      <c r="G1146" s="20">
        <v>24</v>
      </c>
      <c r="H1146" s="20" t="s">
        <v>633</v>
      </c>
      <c r="I1146" s="20" t="s">
        <v>629</v>
      </c>
      <c r="J1146" s="32"/>
      <c r="K1146" s="32"/>
      <c r="L1146" s="49"/>
      <c r="M1146" s="49"/>
      <c r="N1146" s="49"/>
    </row>
    <row r="1147" spans="1:14" s="4" customFormat="1" ht="27.75" customHeight="1">
      <c r="A1147" s="20" t="s">
        <v>689</v>
      </c>
      <c r="B1147" s="20" t="s">
        <v>28</v>
      </c>
      <c r="C1147" s="20" t="s">
        <v>697</v>
      </c>
      <c r="D1147" s="20">
        <v>150</v>
      </c>
      <c r="E1147" s="20" t="s">
        <v>23</v>
      </c>
      <c r="F1147" s="20">
        <f t="shared" si="28"/>
        <v>32</v>
      </c>
      <c r="G1147" s="20">
        <v>8</v>
      </c>
      <c r="H1147" s="20" t="s">
        <v>633</v>
      </c>
      <c r="I1147" s="20" t="s">
        <v>629</v>
      </c>
      <c r="J1147" s="32">
        <v>1</v>
      </c>
      <c r="K1147" s="32"/>
      <c r="L1147" s="49"/>
      <c r="M1147" s="49"/>
      <c r="N1147" s="49"/>
    </row>
    <row r="1148" spans="1:14" s="4" customFormat="1" ht="27.75" customHeight="1">
      <c r="A1148" s="20" t="s">
        <v>689</v>
      </c>
      <c r="B1148" s="20" t="s">
        <v>29</v>
      </c>
      <c r="C1148" s="20" t="s">
        <v>698</v>
      </c>
      <c r="D1148" s="20">
        <v>50</v>
      </c>
      <c r="E1148" s="20" t="s">
        <v>23</v>
      </c>
      <c r="F1148" s="20">
        <f t="shared" si="28"/>
        <v>76</v>
      </c>
      <c r="G1148" s="20">
        <v>19</v>
      </c>
      <c r="H1148" s="20" t="s">
        <v>633</v>
      </c>
      <c r="I1148" s="20" t="s">
        <v>629</v>
      </c>
      <c r="J1148" s="32">
        <v>1</v>
      </c>
      <c r="K1148" s="32"/>
      <c r="L1148" s="49"/>
      <c r="M1148" s="49"/>
      <c r="N1148" s="49"/>
    </row>
    <row r="1149" spans="1:14" s="4" customFormat="1" ht="27.75" customHeight="1">
      <c r="A1149" s="20" t="s">
        <v>689</v>
      </c>
      <c r="B1149" s="20" t="s">
        <v>425</v>
      </c>
      <c r="C1149" s="20" t="s">
        <v>699</v>
      </c>
      <c r="D1149" s="20">
        <v>800</v>
      </c>
      <c r="E1149" s="20" t="s">
        <v>23</v>
      </c>
      <c r="F1149" s="20">
        <f t="shared" si="28"/>
        <v>16</v>
      </c>
      <c r="G1149" s="20">
        <v>4</v>
      </c>
      <c r="H1149" s="20" t="s">
        <v>633</v>
      </c>
      <c r="I1149" s="20" t="s">
        <v>629</v>
      </c>
      <c r="J1149" s="32">
        <v>1</v>
      </c>
      <c r="K1149" s="32"/>
      <c r="L1149" s="49"/>
      <c r="M1149" s="49"/>
      <c r="N1149" s="49"/>
    </row>
    <row r="1150" spans="1:14" s="4" customFormat="1" ht="27.75" customHeight="1">
      <c r="A1150" s="20" t="s">
        <v>689</v>
      </c>
      <c r="B1150" s="20" t="s">
        <v>253</v>
      </c>
      <c r="C1150" s="20" t="s">
        <v>692</v>
      </c>
      <c r="D1150" s="20">
        <v>800</v>
      </c>
      <c r="E1150" s="20" t="s">
        <v>23</v>
      </c>
      <c r="F1150" s="20">
        <f t="shared" si="28"/>
        <v>64</v>
      </c>
      <c r="G1150" s="20">
        <v>16</v>
      </c>
      <c r="H1150" s="20" t="s">
        <v>633</v>
      </c>
      <c r="I1150" s="20" t="s">
        <v>629</v>
      </c>
      <c r="J1150" s="32">
        <v>1</v>
      </c>
      <c r="K1150" s="32"/>
      <c r="L1150" s="49"/>
      <c r="M1150" s="49"/>
      <c r="N1150" s="49"/>
    </row>
    <row r="1151" spans="1:14" s="4" customFormat="1" ht="27.75" customHeight="1">
      <c r="A1151" s="20" t="s">
        <v>689</v>
      </c>
      <c r="B1151" s="20" t="s">
        <v>31</v>
      </c>
      <c r="C1151" s="20" t="s">
        <v>700</v>
      </c>
      <c r="D1151" s="20">
        <v>150</v>
      </c>
      <c r="E1151" s="20" t="s">
        <v>23</v>
      </c>
      <c r="F1151" s="20">
        <f t="shared" si="28"/>
        <v>92</v>
      </c>
      <c r="G1151" s="20">
        <v>23</v>
      </c>
      <c r="H1151" s="20" t="s">
        <v>633</v>
      </c>
      <c r="I1151" s="20" t="s">
        <v>629</v>
      </c>
      <c r="J1151" s="32">
        <v>1</v>
      </c>
      <c r="K1151" s="32"/>
      <c r="L1151" s="49"/>
      <c r="M1151" s="49"/>
      <c r="N1151" s="49"/>
    </row>
    <row r="1152" spans="1:14" s="4" customFormat="1" ht="27.75" customHeight="1">
      <c r="A1152" s="20" t="s">
        <v>689</v>
      </c>
      <c r="B1152" s="20" t="s">
        <v>133</v>
      </c>
      <c r="C1152" s="20" t="s">
        <v>692</v>
      </c>
      <c r="D1152" s="20">
        <v>800</v>
      </c>
      <c r="E1152" s="20" t="s">
        <v>23</v>
      </c>
      <c r="F1152" s="20">
        <f t="shared" si="28"/>
        <v>48</v>
      </c>
      <c r="G1152" s="20">
        <v>12</v>
      </c>
      <c r="H1152" s="20" t="s">
        <v>633</v>
      </c>
      <c r="I1152" s="20" t="s">
        <v>629</v>
      </c>
      <c r="J1152" s="32">
        <v>1</v>
      </c>
      <c r="K1152" s="32"/>
      <c r="L1152" s="49"/>
      <c r="M1152" s="49"/>
      <c r="N1152" s="49"/>
    </row>
    <row r="1153" spans="1:14" s="4" customFormat="1" ht="27.75" customHeight="1">
      <c r="A1153" s="20" t="s">
        <v>689</v>
      </c>
      <c r="B1153" s="20" t="s">
        <v>33</v>
      </c>
      <c r="C1153" s="20" t="s">
        <v>692</v>
      </c>
      <c r="D1153" s="20">
        <v>800</v>
      </c>
      <c r="E1153" s="20" t="s">
        <v>23</v>
      </c>
      <c r="F1153" s="20">
        <f t="shared" si="28"/>
        <v>48</v>
      </c>
      <c r="G1153" s="20">
        <v>12</v>
      </c>
      <c r="H1153" s="20" t="s">
        <v>633</v>
      </c>
      <c r="I1153" s="20" t="s">
        <v>629</v>
      </c>
      <c r="J1153" s="32">
        <v>1</v>
      </c>
      <c r="K1153" s="32"/>
      <c r="L1153" s="49"/>
      <c r="M1153" s="49"/>
      <c r="N1153" s="49"/>
    </row>
    <row r="1154" spans="1:14" s="4" customFormat="1" ht="27.75" customHeight="1">
      <c r="A1154" s="20" t="s">
        <v>689</v>
      </c>
      <c r="B1154" s="20" t="s">
        <v>212</v>
      </c>
      <c r="C1154" s="20" t="s">
        <v>692</v>
      </c>
      <c r="D1154" s="20">
        <v>150</v>
      </c>
      <c r="E1154" s="20" t="s">
        <v>23</v>
      </c>
      <c r="F1154" s="20">
        <f t="shared" si="28"/>
        <v>12</v>
      </c>
      <c r="G1154" s="20">
        <v>3</v>
      </c>
      <c r="H1154" s="20" t="s">
        <v>633</v>
      </c>
      <c r="I1154" s="20" t="s">
        <v>629</v>
      </c>
      <c r="J1154" s="32">
        <v>1</v>
      </c>
      <c r="K1154" s="32"/>
      <c r="L1154" s="49"/>
      <c r="M1154" s="49"/>
      <c r="N1154" s="49"/>
    </row>
    <row r="1155" spans="1:14" s="4" customFormat="1" ht="27.75" customHeight="1">
      <c r="A1155" s="20" t="s">
        <v>689</v>
      </c>
      <c r="B1155" s="20" t="s">
        <v>213</v>
      </c>
      <c r="C1155" s="20" t="s">
        <v>692</v>
      </c>
      <c r="D1155" s="20">
        <v>200</v>
      </c>
      <c r="E1155" s="20" t="s">
        <v>23</v>
      </c>
      <c r="F1155" s="20">
        <f t="shared" si="28"/>
        <v>16</v>
      </c>
      <c r="G1155" s="20">
        <v>4</v>
      </c>
      <c r="H1155" s="20" t="s">
        <v>633</v>
      </c>
      <c r="I1155" s="20" t="s">
        <v>629</v>
      </c>
      <c r="J1155" s="32">
        <v>1</v>
      </c>
      <c r="K1155" s="32"/>
      <c r="L1155" s="49"/>
      <c r="M1155" s="49"/>
      <c r="N1155" s="49"/>
    </row>
    <row r="1156" spans="1:14" s="4" customFormat="1" ht="27.75" customHeight="1">
      <c r="A1156" s="20" t="s">
        <v>689</v>
      </c>
      <c r="B1156" s="20" t="s">
        <v>36</v>
      </c>
      <c r="C1156" s="20" t="s">
        <v>701</v>
      </c>
      <c r="D1156" s="20">
        <v>150</v>
      </c>
      <c r="E1156" s="20" t="s">
        <v>23</v>
      </c>
      <c r="F1156" s="20">
        <f t="shared" si="28"/>
        <v>56</v>
      </c>
      <c r="G1156" s="20">
        <v>14</v>
      </c>
      <c r="H1156" s="20" t="s">
        <v>633</v>
      </c>
      <c r="I1156" s="20" t="s">
        <v>629</v>
      </c>
      <c r="J1156" s="32">
        <v>1</v>
      </c>
      <c r="K1156" s="32"/>
      <c r="L1156" s="49"/>
      <c r="M1156" s="49"/>
      <c r="N1156" s="49"/>
    </row>
    <row r="1157" spans="1:14" s="4" customFormat="1" ht="27.75" customHeight="1">
      <c r="A1157" s="20" t="s">
        <v>689</v>
      </c>
      <c r="B1157" s="20" t="s">
        <v>34</v>
      </c>
      <c r="C1157" s="20" t="s">
        <v>694</v>
      </c>
      <c r="D1157" s="20">
        <v>150</v>
      </c>
      <c r="E1157" s="20" t="s">
        <v>23</v>
      </c>
      <c r="F1157" s="20">
        <f t="shared" si="28"/>
        <v>12</v>
      </c>
      <c r="G1157" s="20">
        <v>3</v>
      </c>
      <c r="H1157" s="20" t="s">
        <v>633</v>
      </c>
      <c r="I1157" s="20" t="s">
        <v>629</v>
      </c>
      <c r="J1157" s="32">
        <v>1</v>
      </c>
      <c r="K1157" s="32"/>
      <c r="L1157" s="49"/>
      <c r="M1157" s="49"/>
      <c r="N1157" s="49"/>
    </row>
    <row r="1158" spans="1:14" s="4" customFormat="1" ht="27.75" customHeight="1">
      <c r="A1158" s="20" t="s">
        <v>689</v>
      </c>
      <c r="B1158" s="20" t="s">
        <v>309</v>
      </c>
      <c r="C1158" s="20" t="s">
        <v>702</v>
      </c>
      <c r="D1158" s="20">
        <v>50</v>
      </c>
      <c r="E1158" s="20" t="s">
        <v>23</v>
      </c>
      <c r="F1158" s="20">
        <f t="shared" si="28"/>
        <v>20</v>
      </c>
      <c r="G1158" s="20">
        <v>5</v>
      </c>
      <c r="H1158" s="20" t="s">
        <v>633</v>
      </c>
      <c r="I1158" s="20" t="s">
        <v>629</v>
      </c>
      <c r="J1158" s="32">
        <v>1</v>
      </c>
      <c r="K1158" s="32"/>
      <c r="L1158" s="49"/>
      <c r="M1158" s="49"/>
      <c r="N1158" s="49"/>
    </row>
    <row r="1159" spans="1:14" s="4" customFormat="1" ht="27.75" customHeight="1">
      <c r="A1159" s="20" t="s">
        <v>689</v>
      </c>
      <c r="B1159" s="20" t="s">
        <v>35</v>
      </c>
      <c r="C1159" s="20" t="s">
        <v>693</v>
      </c>
      <c r="D1159" s="20">
        <v>150</v>
      </c>
      <c r="E1159" s="20" t="s">
        <v>23</v>
      </c>
      <c r="F1159" s="20">
        <f t="shared" si="28"/>
        <v>16</v>
      </c>
      <c r="G1159" s="20">
        <v>4</v>
      </c>
      <c r="H1159" s="20" t="s">
        <v>633</v>
      </c>
      <c r="I1159" s="20" t="s">
        <v>629</v>
      </c>
      <c r="J1159" s="32">
        <v>1</v>
      </c>
      <c r="K1159" s="32"/>
      <c r="L1159" s="49"/>
      <c r="M1159" s="49"/>
      <c r="N1159" s="49"/>
    </row>
    <row r="1160" spans="1:14" s="4" customFormat="1" ht="27.75" customHeight="1">
      <c r="A1160" s="20" t="s">
        <v>689</v>
      </c>
      <c r="B1160" s="20" t="s">
        <v>662</v>
      </c>
      <c r="C1160" s="20" t="s">
        <v>693</v>
      </c>
      <c r="D1160" s="20">
        <v>150</v>
      </c>
      <c r="E1160" s="20" t="s">
        <v>23</v>
      </c>
      <c r="F1160" s="20">
        <f t="shared" si="28"/>
        <v>20</v>
      </c>
      <c r="G1160" s="20">
        <v>5</v>
      </c>
      <c r="H1160" s="20" t="s">
        <v>633</v>
      </c>
      <c r="I1160" s="20" t="s">
        <v>629</v>
      </c>
      <c r="J1160" s="32">
        <v>1</v>
      </c>
      <c r="K1160" s="32"/>
      <c r="L1160" s="49"/>
      <c r="M1160" s="49"/>
      <c r="N1160" s="49"/>
    </row>
    <row r="1161" spans="1:14" s="4" customFormat="1" ht="27.75" customHeight="1">
      <c r="A1161" s="20" t="s">
        <v>689</v>
      </c>
      <c r="B1161" s="20" t="s">
        <v>63</v>
      </c>
      <c r="C1161" s="20" t="s">
        <v>693</v>
      </c>
      <c r="D1161" s="20">
        <v>200</v>
      </c>
      <c r="E1161" s="20" t="s">
        <v>23</v>
      </c>
      <c r="F1161" s="20">
        <f t="shared" si="28"/>
        <v>28</v>
      </c>
      <c r="G1161" s="20">
        <v>7</v>
      </c>
      <c r="H1161" s="20" t="s">
        <v>633</v>
      </c>
      <c r="I1161" s="20" t="s">
        <v>629</v>
      </c>
      <c r="J1161" s="32"/>
      <c r="K1161" s="32"/>
      <c r="L1161" s="49"/>
      <c r="M1161" s="49"/>
      <c r="N1161" s="49"/>
    </row>
    <row r="1162" spans="1:14" s="4" customFormat="1" ht="27.75" customHeight="1">
      <c r="A1162" s="20" t="s">
        <v>689</v>
      </c>
      <c r="B1162" s="20" t="s">
        <v>37</v>
      </c>
      <c r="C1162" s="20" t="s">
        <v>692</v>
      </c>
      <c r="D1162" s="20">
        <v>250</v>
      </c>
      <c r="E1162" s="20" t="s">
        <v>23</v>
      </c>
      <c r="F1162" s="20">
        <f t="shared" si="28"/>
        <v>20</v>
      </c>
      <c r="G1162" s="20">
        <v>5</v>
      </c>
      <c r="H1162" s="20" t="s">
        <v>633</v>
      </c>
      <c r="I1162" s="20" t="s">
        <v>629</v>
      </c>
      <c r="J1162" s="32">
        <v>1</v>
      </c>
      <c r="K1162" s="32"/>
      <c r="L1162" s="49"/>
      <c r="M1162" s="49"/>
      <c r="N1162" s="49"/>
    </row>
    <row r="1163" spans="1:14" s="4" customFormat="1" ht="27.75" customHeight="1">
      <c r="A1163" s="20" t="s">
        <v>689</v>
      </c>
      <c r="B1163" s="20" t="s">
        <v>103</v>
      </c>
      <c r="C1163" s="20" t="s">
        <v>699</v>
      </c>
      <c r="D1163" s="20">
        <v>200</v>
      </c>
      <c r="E1163" s="20" t="s">
        <v>23</v>
      </c>
      <c r="F1163" s="20">
        <f t="shared" si="28"/>
        <v>20</v>
      </c>
      <c r="G1163" s="20">
        <v>5</v>
      </c>
      <c r="H1163" s="20" t="s">
        <v>633</v>
      </c>
      <c r="I1163" s="20" t="s">
        <v>629</v>
      </c>
      <c r="J1163" s="32">
        <v>1</v>
      </c>
      <c r="K1163" s="32"/>
      <c r="L1163" s="49"/>
      <c r="M1163" s="49"/>
      <c r="N1163" s="49"/>
    </row>
    <row r="1164" spans="1:14" s="4" customFormat="1" ht="27.75" customHeight="1">
      <c r="A1164" s="20" t="s">
        <v>689</v>
      </c>
      <c r="B1164" s="20" t="s">
        <v>165</v>
      </c>
      <c r="C1164" s="20" t="s">
        <v>703</v>
      </c>
      <c r="D1164" s="20">
        <v>100</v>
      </c>
      <c r="E1164" s="20" t="s">
        <v>23</v>
      </c>
      <c r="F1164" s="20">
        <f t="shared" si="28"/>
        <v>88</v>
      </c>
      <c r="G1164" s="20">
        <v>22</v>
      </c>
      <c r="H1164" s="20" t="s">
        <v>633</v>
      </c>
      <c r="I1164" s="20" t="s">
        <v>629</v>
      </c>
      <c r="J1164" s="32">
        <v>1</v>
      </c>
      <c r="K1164" s="32"/>
      <c r="L1164" s="49"/>
      <c r="M1164" s="49"/>
      <c r="N1164" s="49"/>
    </row>
    <row r="1165" spans="1:14" s="4" customFormat="1" ht="27.75" customHeight="1">
      <c r="A1165" s="20" t="s">
        <v>689</v>
      </c>
      <c r="B1165" s="20" t="s">
        <v>311</v>
      </c>
      <c r="C1165" s="20" t="s">
        <v>694</v>
      </c>
      <c r="D1165" s="20">
        <v>150</v>
      </c>
      <c r="E1165" s="20" t="s">
        <v>23</v>
      </c>
      <c r="F1165" s="20">
        <f t="shared" si="28"/>
        <v>64</v>
      </c>
      <c r="G1165" s="20">
        <v>16</v>
      </c>
      <c r="H1165" s="20" t="s">
        <v>633</v>
      </c>
      <c r="I1165" s="20" t="s">
        <v>629</v>
      </c>
      <c r="J1165" s="32">
        <v>1</v>
      </c>
      <c r="K1165" s="32"/>
      <c r="L1165" s="49"/>
      <c r="M1165" s="49"/>
      <c r="N1165" s="49"/>
    </row>
    <row r="1166" spans="1:14" s="4" customFormat="1" ht="27.75" customHeight="1">
      <c r="A1166" s="20" t="s">
        <v>689</v>
      </c>
      <c r="B1166" s="20" t="s">
        <v>704</v>
      </c>
      <c r="C1166" s="20" t="s">
        <v>694</v>
      </c>
      <c r="D1166" s="20">
        <v>200</v>
      </c>
      <c r="E1166" s="20" t="s">
        <v>23</v>
      </c>
      <c r="F1166" s="20">
        <f t="shared" si="28"/>
        <v>40</v>
      </c>
      <c r="G1166" s="20">
        <v>10</v>
      </c>
      <c r="H1166" s="20" t="s">
        <v>633</v>
      </c>
      <c r="I1166" s="20" t="s">
        <v>629</v>
      </c>
      <c r="J1166" s="32">
        <v>1</v>
      </c>
      <c r="K1166" s="32"/>
      <c r="L1166" s="49"/>
      <c r="M1166" s="49"/>
      <c r="N1166" s="49"/>
    </row>
    <row r="1167" spans="1:14" s="4" customFormat="1" ht="27.75" customHeight="1">
      <c r="A1167" s="20" t="s">
        <v>689</v>
      </c>
      <c r="B1167" s="20" t="s">
        <v>705</v>
      </c>
      <c r="C1167" s="20" t="s">
        <v>706</v>
      </c>
      <c r="D1167" s="20">
        <v>50</v>
      </c>
      <c r="E1167" s="20" t="s">
        <v>23</v>
      </c>
      <c r="F1167" s="20">
        <f t="shared" si="28"/>
        <v>24</v>
      </c>
      <c r="G1167" s="20">
        <v>6</v>
      </c>
      <c r="H1167" s="20" t="s">
        <v>633</v>
      </c>
      <c r="I1167" s="20" t="s">
        <v>629</v>
      </c>
      <c r="J1167" s="32">
        <v>1</v>
      </c>
      <c r="K1167" s="32"/>
      <c r="L1167" s="49"/>
      <c r="M1167" s="49"/>
      <c r="N1167" s="49"/>
    </row>
    <row r="1168" spans="1:14" s="4" customFormat="1" ht="27.75" customHeight="1">
      <c r="A1168" s="20" t="s">
        <v>689</v>
      </c>
      <c r="B1168" s="20" t="s">
        <v>707</v>
      </c>
      <c r="C1168" s="20" t="s">
        <v>701</v>
      </c>
      <c r="D1168" s="20">
        <v>200</v>
      </c>
      <c r="E1168" s="20" t="s">
        <v>23</v>
      </c>
      <c r="F1168" s="20">
        <f t="shared" si="28"/>
        <v>56</v>
      </c>
      <c r="G1168" s="20">
        <v>14</v>
      </c>
      <c r="H1168" s="20" t="s">
        <v>633</v>
      </c>
      <c r="I1168" s="20" t="s">
        <v>629</v>
      </c>
      <c r="J1168" s="32">
        <v>1</v>
      </c>
      <c r="K1168" s="32"/>
      <c r="L1168" s="49"/>
      <c r="M1168" s="49"/>
      <c r="N1168" s="49"/>
    </row>
    <row r="1169" spans="1:14" s="4" customFormat="1" ht="27.75" customHeight="1">
      <c r="A1169" s="20" t="s">
        <v>689</v>
      </c>
      <c r="B1169" s="20" t="s">
        <v>312</v>
      </c>
      <c r="C1169" s="20" t="s">
        <v>692</v>
      </c>
      <c r="D1169" s="20">
        <v>100</v>
      </c>
      <c r="E1169" s="20" t="s">
        <v>23</v>
      </c>
      <c r="F1169" s="20">
        <f t="shared" si="28"/>
        <v>8</v>
      </c>
      <c r="G1169" s="20">
        <v>2</v>
      </c>
      <c r="H1169" s="20" t="s">
        <v>633</v>
      </c>
      <c r="I1169" s="20" t="s">
        <v>629</v>
      </c>
      <c r="J1169" s="32">
        <v>1</v>
      </c>
      <c r="K1169" s="32"/>
      <c r="L1169" s="49"/>
      <c r="M1169" s="49"/>
      <c r="N1169" s="49"/>
    </row>
    <row r="1170" spans="1:14" s="4" customFormat="1" ht="27.75" customHeight="1">
      <c r="A1170" s="20" t="s">
        <v>689</v>
      </c>
      <c r="B1170" s="20" t="s">
        <v>40</v>
      </c>
      <c r="C1170" s="20" t="s">
        <v>692</v>
      </c>
      <c r="D1170" s="20">
        <v>50</v>
      </c>
      <c r="E1170" s="20" t="s">
        <v>23</v>
      </c>
      <c r="F1170" s="20">
        <f t="shared" si="28"/>
        <v>4</v>
      </c>
      <c r="G1170" s="20">
        <v>1</v>
      </c>
      <c r="H1170" s="20" t="s">
        <v>633</v>
      </c>
      <c r="I1170" s="20" t="s">
        <v>629</v>
      </c>
      <c r="J1170" s="32">
        <v>1</v>
      </c>
      <c r="K1170" s="32"/>
      <c r="L1170" s="49"/>
      <c r="M1170" s="49"/>
      <c r="N1170" s="49"/>
    </row>
    <row r="1171" spans="1:14" s="4" customFormat="1" ht="27.75" customHeight="1">
      <c r="A1171" s="20" t="s">
        <v>689</v>
      </c>
      <c r="B1171" s="20" t="s">
        <v>317</v>
      </c>
      <c r="C1171" s="20" t="s">
        <v>697</v>
      </c>
      <c r="D1171" s="20">
        <v>150</v>
      </c>
      <c r="E1171" s="20" t="s">
        <v>23</v>
      </c>
      <c r="F1171" s="20">
        <f t="shared" si="28"/>
        <v>16</v>
      </c>
      <c r="G1171" s="20">
        <v>4</v>
      </c>
      <c r="H1171" s="20" t="s">
        <v>633</v>
      </c>
      <c r="I1171" s="20" t="s">
        <v>629</v>
      </c>
      <c r="J1171" s="32">
        <v>1</v>
      </c>
      <c r="K1171" s="32"/>
      <c r="L1171" s="49"/>
      <c r="M1171" s="49"/>
      <c r="N1171" s="49"/>
    </row>
    <row r="1172" spans="1:14" s="4" customFormat="1" ht="27.75" customHeight="1">
      <c r="A1172" s="20" t="s">
        <v>689</v>
      </c>
      <c r="B1172" s="20" t="s">
        <v>41</v>
      </c>
      <c r="C1172" s="20" t="s">
        <v>693</v>
      </c>
      <c r="D1172" s="20">
        <v>100</v>
      </c>
      <c r="E1172" s="20" t="s">
        <v>23</v>
      </c>
      <c r="F1172" s="20">
        <f t="shared" si="28"/>
        <v>12</v>
      </c>
      <c r="G1172" s="20">
        <v>3</v>
      </c>
      <c r="H1172" s="20" t="s">
        <v>633</v>
      </c>
      <c r="I1172" s="20" t="s">
        <v>629</v>
      </c>
      <c r="J1172" s="32">
        <v>1</v>
      </c>
      <c r="K1172" s="32"/>
      <c r="L1172" s="49"/>
      <c r="M1172" s="49"/>
      <c r="N1172" s="49"/>
    </row>
    <row r="1173" spans="1:14" s="4" customFormat="1" ht="27.75" customHeight="1">
      <c r="A1173" s="20" t="s">
        <v>689</v>
      </c>
      <c r="B1173" s="20" t="s">
        <v>313</v>
      </c>
      <c r="C1173" s="20" t="s">
        <v>690</v>
      </c>
      <c r="D1173" s="20">
        <v>50</v>
      </c>
      <c r="E1173" s="20" t="s">
        <v>23</v>
      </c>
      <c r="F1173" s="20">
        <f t="shared" si="28"/>
        <v>12</v>
      </c>
      <c r="G1173" s="20">
        <v>3</v>
      </c>
      <c r="H1173" s="20" t="s">
        <v>633</v>
      </c>
      <c r="I1173" s="20" t="s">
        <v>629</v>
      </c>
      <c r="J1173" s="32"/>
      <c r="K1173" s="32"/>
      <c r="L1173" s="49"/>
      <c r="M1173" s="49"/>
      <c r="N1173" s="49"/>
    </row>
    <row r="1174" spans="1:14" s="4" customFormat="1" ht="27.75" customHeight="1">
      <c r="A1174" s="20" t="s">
        <v>689</v>
      </c>
      <c r="B1174" s="20" t="s">
        <v>145</v>
      </c>
      <c r="C1174" s="20" t="s">
        <v>692</v>
      </c>
      <c r="D1174" s="20">
        <v>50</v>
      </c>
      <c r="E1174" s="20" t="s">
        <v>23</v>
      </c>
      <c r="F1174" s="20">
        <f t="shared" si="28"/>
        <v>12</v>
      </c>
      <c r="G1174" s="20">
        <v>3</v>
      </c>
      <c r="H1174" s="20" t="s">
        <v>633</v>
      </c>
      <c r="I1174" s="20" t="s">
        <v>629</v>
      </c>
      <c r="J1174" s="32">
        <v>1</v>
      </c>
      <c r="K1174" s="32"/>
      <c r="L1174" s="49"/>
      <c r="M1174" s="49"/>
      <c r="N1174" s="49"/>
    </row>
    <row r="1175" spans="1:14" s="4" customFormat="1" ht="27.75" customHeight="1">
      <c r="A1175" s="20" t="s">
        <v>689</v>
      </c>
      <c r="B1175" s="20" t="s">
        <v>265</v>
      </c>
      <c r="C1175" s="20" t="s">
        <v>692</v>
      </c>
      <c r="D1175" s="20">
        <v>50</v>
      </c>
      <c r="E1175" s="20" t="s">
        <v>23</v>
      </c>
      <c r="F1175" s="20">
        <f t="shared" si="28"/>
        <v>12</v>
      </c>
      <c r="G1175" s="20">
        <v>3</v>
      </c>
      <c r="H1175" s="20" t="s">
        <v>633</v>
      </c>
      <c r="I1175" s="20" t="s">
        <v>629</v>
      </c>
      <c r="J1175" s="32">
        <v>1</v>
      </c>
      <c r="K1175" s="32"/>
      <c r="L1175" s="49"/>
      <c r="M1175" s="49"/>
      <c r="N1175" s="49"/>
    </row>
    <row r="1176" spans="1:14" s="4" customFormat="1" ht="27.75" customHeight="1">
      <c r="A1176" s="20" t="s">
        <v>689</v>
      </c>
      <c r="B1176" s="20" t="s">
        <v>146</v>
      </c>
      <c r="C1176" s="20" t="s">
        <v>693</v>
      </c>
      <c r="D1176" s="20">
        <v>50</v>
      </c>
      <c r="E1176" s="20" t="s">
        <v>23</v>
      </c>
      <c r="F1176" s="20">
        <f t="shared" si="28"/>
        <v>4</v>
      </c>
      <c r="G1176" s="20">
        <v>1</v>
      </c>
      <c r="H1176" s="20" t="s">
        <v>633</v>
      </c>
      <c r="I1176" s="20" t="s">
        <v>629</v>
      </c>
      <c r="J1176" s="32"/>
      <c r="K1176" s="32"/>
      <c r="L1176" s="49"/>
      <c r="M1176" s="49"/>
      <c r="N1176" s="49"/>
    </row>
    <row r="1177" spans="1:14" s="4" customFormat="1" ht="27.75" customHeight="1">
      <c r="A1177" s="20" t="s">
        <v>689</v>
      </c>
      <c r="B1177" s="20" t="s">
        <v>344</v>
      </c>
      <c r="C1177" s="20" t="s">
        <v>694</v>
      </c>
      <c r="D1177" s="20">
        <v>50</v>
      </c>
      <c r="E1177" s="20" t="s">
        <v>23</v>
      </c>
      <c r="F1177" s="20">
        <f t="shared" si="28"/>
        <v>8</v>
      </c>
      <c r="G1177" s="20">
        <v>2</v>
      </c>
      <c r="H1177" s="20" t="s">
        <v>633</v>
      </c>
      <c r="I1177" s="20" t="s">
        <v>629</v>
      </c>
      <c r="J1177" s="32">
        <v>1</v>
      </c>
      <c r="K1177" s="32"/>
      <c r="L1177" s="49"/>
      <c r="M1177" s="49"/>
      <c r="N1177" s="49"/>
    </row>
    <row r="1178" spans="1:14" s="4" customFormat="1" ht="27.75" customHeight="1">
      <c r="A1178" s="20" t="s">
        <v>689</v>
      </c>
      <c r="B1178" s="20" t="s">
        <v>216</v>
      </c>
      <c r="C1178" s="20" t="s">
        <v>708</v>
      </c>
      <c r="D1178" s="20">
        <v>50</v>
      </c>
      <c r="E1178" s="20" t="s">
        <v>23</v>
      </c>
      <c r="F1178" s="20">
        <f t="shared" si="28"/>
        <v>8</v>
      </c>
      <c r="G1178" s="20">
        <v>2</v>
      </c>
      <c r="H1178" s="20" t="s">
        <v>633</v>
      </c>
      <c r="I1178" s="20" t="s">
        <v>629</v>
      </c>
      <c r="J1178" s="32">
        <v>1</v>
      </c>
      <c r="K1178" s="32"/>
      <c r="L1178" s="49"/>
      <c r="M1178" s="49"/>
      <c r="N1178" s="49"/>
    </row>
    <row r="1179" spans="1:14" s="4" customFormat="1" ht="27.75" customHeight="1">
      <c r="A1179" s="20" t="s">
        <v>689</v>
      </c>
      <c r="B1179" s="20" t="s">
        <v>190</v>
      </c>
      <c r="C1179" s="20" t="s">
        <v>692</v>
      </c>
      <c r="D1179" s="20">
        <v>100</v>
      </c>
      <c r="E1179" s="20" t="s">
        <v>23</v>
      </c>
      <c r="F1179" s="20">
        <f t="shared" si="28"/>
        <v>12</v>
      </c>
      <c r="G1179" s="20">
        <v>3</v>
      </c>
      <c r="H1179" s="20" t="s">
        <v>633</v>
      </c>
      <c r="I1179" s="20" t="s">
        <v>629</v>
      </c>
      <c r="J1179" s="32">
        <v>1</v>
      </c>
      <c r="K1179" s="32"/>
      <c r="L1179" s="49"/>
      <c r="M1179" s="49"/>
      <c r="N1179" s="49"/>
    </row>
    <row r="1180" spans="1:14" s="4" customFormat="1" ht="27.75" customHeight="1">
      <c r="A1180" s="20" t="s">
        <v>689</v>
      </c>
      <c r="B1180" s="20" t="s">
        <v>519</v>
      </c>
      <c r="C1180" s="20" t="s">
        <v>709</v>
      </c>
      <c r="D1180" s="20">
        <v>50</v>
      </c>
      <c r="E1180" s="20" t="s">
        <v>23</v>
      </c>
      <c r="F1180" s="20">
        <f t="shared" si="28"/>
        <v>112</v>
      </c>
      <c r="G1180" s="20">
        <v>28</v>
      </c>
      <c r="H1180" s="20" t="s">
        <v>633</v>
      </c>
      <c r="I1180" s="20" t="s">
        <v>629</v>
      </c>
      <c r="J1180" s="32">
        <v>1</v>
      </c>
      <c r="K1180" s="32"/>
      <c r="L1180" s="49"/>
      <c r="M1180" s="49"/>
      <c r="N1180" s="49"/>
    </row>
    <row r="1181" spans="1:14" s="4" customFormat="1" ht="27.75" customHeight="1">
      <c r="A1181" s="20" t="s">
        <v>689</v>
      </c>
      <c r="B1181" s="20" t="s">
        <v>274</v>
      </c>
      <c r="C1181" s="20" t="s">
        <v>690</v>
      </c>
      <c r="D1181" s="20">
        <v>50</v>
      </c>
      <c r="E1181" s="20" t="s">
        <v>23</v>
      </c>
      <c r="F1181" s="20">
        <f t="shared" si="28"/>
        <v>24</v>
      </c>
      <c r="G1181" s="20">
        <v>6</v>
      </c>
      <c r="H1181" s="20" t="s">
        <v>633</v>
      </c>
      <c r="I1181" s="20" t="s">
        <v>629</v>
      </c>
      <c r="J1181" s="32">
        <v>1</v>
      </c>
      <c r="K1181" s="32"/>
      <c r="L1181" s="49"/>
      <c r="M1181" s="49"/>
      <c r="N1181" s="49"/>
    </row>
    <row r="1182" spans="1:14" s="4" customFormat="1" ht="27.75" customHeight="1">
      <c r="A1182" s="20" t="s">
        <v>689</v>
      </c>
      <c r="B1182" s="20" t="s">
        <v>164</v>
      </c>
      <c r="C1182" s="20" t="s">
        <v>708</v>
      </c>
      <c r="D1182" s="20">
        <v>50</v>
      </c>
      <c r="E1182" s="20" t="s">
        <v>23</v>
      </c>
      <c r="F1182" s="20">
        <f t="shared" si="28"/>
        <v>8</v>
      </c>
      <c r="G1182" s="20">
        <v>2</v>
      </c>
      <c r="H1182" s="20" t="s">
        <v>633</v>
      </c>
      <c r="I1182" s="20" t="s">
        <v>629</v>
      </c>
      <c r="J1182" s="32">
        <v>1</v>
      </c>
      <c r="K1182" s="32"/>
      <c r="L1182" s="49"/>
      <c r="M1182" s="49"/>
      <c r="N1182" s="49"/>
    </row>
    <row r="1183" spans="1:14" s="4" customFormat="1" ht="27.75" customHeight="1">
      <c r="A1183" s="20" t="s">
        <v>689</v>
      </c>
      <c r="B1183" s="20" t="s">
        <v>155</v>
      </c>
      <c r="C1183" s="20" t="s">
        <v>708</v>
      </c>
      <c r="D1183" s="20">
        <v>50</v>
      </c>
      <c r="E1183" s="20" t="s">
        <v>23</v>
      </c>
      <c r="F1183" s="20">
        <f t="shared" si="28"/>
        <v>8</v>
      </c>
      <c r="G1183" s="20">
        <v>2</v>
      </c>
      <c r="H1183" s="20" t="s">
        <v>633</v>
      </c>
      <c r="I1183" s="20" t="s">
        <v>629</v>
      </c>
      <c r="J1183" s="32">
        <v>1</v>
      </c>
      <c r="K1183" s="32"/>
      <c r="L1183" s="49"/>
      <c r="M1183" s="49"/>
      <c r="N1183" s="49"/>
    </row>
    <row r="1184" spans="1:14" s="4" customFormat="1" ht="27.75" customHeight="1">
      <c r="A1184" s="20" t="s">
        <v>689</v>
      </c>
      <c r="B1184" s="20" t="s">
        <v>285</v>
      </c>
      <c r="C1184" s="20" t="s">
        <v>699</v>
      </c>
      <c r="D1184" s="20">
        <v>50</v>
      </c>
      <c r="E1184" s="20" t="s">
        <v>23</v>
      </c>
      <c r="F1184" s="20">
        <f t="shared" si="28"/>
        <v>12</v>
      </c>
      <c r="G1184" s="20">
        <v>3</v>
      </c>
      <c r="H1184" s="20" t="s">
        <v>633</v>
      </c>
      <c r="I1184" s="20" t="s">
        <v>629</v>
      </c>
      <c r="J1184" s="32">
        <v>1</v>
      </c>
      <c r="K1184" s="32"/>
      <c r="L1184" s="49"/>
      <c r="M1184" s="49"/>
      <c r="N1184" s="49"/>
    </row>
    <row r="1185" spans="1:14" s="4" customFormat="1" ht="27.75" customHeight="1">
      <c r="A1185" s="20" t="s">
        <v>689</v>
      </c>
      <c r="B1185" s="20" t="s">
        <v>229</v>
      </c>
      <c r="C1185" s="20" t="s">
        <v>692</v>
      </c>
      <c r="D1185" s="20">
        <v>800</v>
      </c>
      <c r="E1185" s="20" t="s">
        <v>23</v>
      </c>
      <c r="F1185" s="20">
        <f t="shared" si="28"/>
        <v>8</v>
      </c>
      <c r="G1185" s="20">
        <v>2</v>
      </c>
      <c r="H1185" s="20" t="s">
        <v>633</v>
      </c>
      <c r="I1185" s="20" t="s">
        <v>629</v>
      </c>
      <c r="J1185" s="32">
        <v>1</v>
      </c>
      <c r="K1185" s="32"/>
      <c r="L1185" s="49"/>
      <c r="M1185" s="49"/>
      <c r="N1185" s="49"/>
    </row>
    <row r="1186" spans="1:14" s="4" customFormat="1" ht="27.75" customHeight="1">
      <c r="A1186" s="20" t="s">
        <v>689</v>
      </c>
      <c r="B1186" s="20" t="s">
        <v>636</v>
      </c>
      <c r="C1186" s="20" t="s">
        <v>693</v>
      </c>
      <c r="D1186" s="20">
        <v>50</v>
      </c>
      <c r="E1186" s="20" t="s">
        <v>23</v>
      </c>
      <c r="F1186" s="20">
        <f t="shared" si="28"/>
        <v>8</v>
      </c>
      <c r="G1186" s="20">
        <v>2</v>
      </c>
      <c r="H1186" s="20" t="s">
        <v>633</v>
      </c>
      <c r="I1186" s="20" t="s">
        <v>629</v>
      </c>
      <c r="J1186" s="32"/>
      <c r="K1186" s="32"/>
      <c r="L1186" s="49"/>
      <c r="M1186" s="49"/>
      <c r="N1186" s="49"/>
    </row>
    <row r="1187" spans="1:14" s="4" customFormat="1" ht="27.75" customHeight="1">
      <c r="A1187" s="20" t="s">
        <v>689</v>
      </c>
      <c r="B1187" s="20" t="s">
        <v>383</v>
      </c>
      <c r="C1187" s="20" t="s">
        <v>693</v>
      </c>
      <c r="D1187" s="20">
        <v>50</v>
      </c>
      <c r="E1187" s="20" t="s">
        <v>23</v>
      </c>
      <c r="F1187" s="20">
        <f t="shared" si="28"/>
        <v>8</v>
      </c>
      <c r="G1187" s="20">
        <v>2</v>
      </c>
      <c r="H1187" s="20" t="s">
        <v>633</v>
      </c>
      <c r="I1187" s="20" t="s">
        <v>629</v>
      </c>
      <c r="J1187" s="32"/>
      <c r="K1187" s="32"/>
      <c r="L1187" s="49"/>
      <c r="M1187" s="49"/>
      <c r="N1187" s="49"/>
    </row>
    <row r="1188" spans="1:14" s="4" customFormat="1" ht="27.75" customHeight="1">
      <c r="A1188" s="20" t="s">
        <v>689</v>
      </c>
      <c r="B1188" s="20" t="s">
        <v>541</v>
      </c>
      <c r="C1188" s="20" t="s">
        <v>702</v>
      </c>
      <c r="D1188" s="20">
        <v>100</v>
      </c>
      <c r="E1188" s="20" t="s">
        <v>23</v>
      </c>
      <c r="F1188" s="20">
        <f t="shared" si="28"/>
        <v>132</v>
      </c>
      <c r="G1188" s="20">
        <v>33</v>
      </c>
      <c r="H1188" s="20" t="s">
        <v>633</v>
      </c>
      <c r="I1188" s="20" t="s">
        <v>629</v>
      </c>
      <c r="J1188" s="32"/>
      <c r="K1188" s="32"/>
      <c r="L1188" s="49"/>
      <c r="M1188" s="49"/>
      <c r="N1188" s="49"/>
    </row>
    <row r="1189" spans="1:14" s="4" customFormat="1" ht="27.75" customHeight="1">
      <c r="A1189" s="20" t="s">
        <v>689</v>
      </c>
      <c r="B1189" s="20" t="s">
        <v>287</v>
      </c>
      <c r="C1189" s="20" t="s">
        <v>694</v>
      </c>
      <c r="D1189" s="20">
        <v>800</v>
      </c>
      <c r="E1189" s="20" t="s">
        <v>23</v>
      </c>
      <c r="F1189" s="20">
        <f t="shared" si="28"/>
        <v>64</v>
      </c>
      <c r="G1189" s="20">
        <v>16</v>
      </c>
      <c r="H1189" s="20" t="s">
        <v>633</v>
      </c>
      <c r="I1189" s="20" t="s">
        <v>629</v>
      </c>
      <c r="J1189" s="32"/>
      <c r="K1189" s="32"/>
      <c r="L1189" s="49"/>
      <c r="M1189" s="49"/>
      <c r="N1189" s="49"/>
    </row>
    <row r="1190" spans="1:14" s="4" customFormat="1" ht="27.75" customHeight="1">
      <c r="A1190" s="16" t="s">
        <v>710</v>
      </c>
      <c r="B1190" s="16" t="s">
        <v>711</v>
      </c>
      <c r="C1190" s="16" t="s">
        <v>712</v>
      </c>
      <c r="D1190" s="16" t="s">
        <v>687</v>
      </c>
      <c r="E1190" s="16"/>
      <c r="F1190" s="16">
        <f>SUM(F1191:F1199)</f>
        <v>75</v>
      </c>
      <c r="G1190" s="16">
        <f>SUM(G1191:G1199)</f>
        <v>75</v>
      </c>
      <c r="H1190" s="16" t="s">
        <v>17</v>
      </c>
      <c r="I1190" s="20" t="s">
        <v>688</v>
      </c>
      <c r="J1190" s="30">
        <v>1</v>
      </c>
      <c r="K1190" s="30"/>
      <c r="L1190" s="49"/>
      <c r="M1190" s="49"/>
      <c r="N1190" s="49"/>
    </row>
    <row r="1191" spans="1:14" s="4" customFormat="1" ht="27.75" customHeight="1">
      <c r="A1191" s="20" t="s">
        <v>713</v>
      </c>
      <c r="B1191" s="20" t="s">
        <v>714</v>
      </c>
      <c r="C1191" s="20" t="s">
        <v>715</v>
      </c>
      <c r="D1191" s="20" t="s">
        <v>716</v>
      </c>
      <c r="E1191" s="20" t="s">
        <v>23</v>
      </c>
      <c r="F1191" s="20">
        <v>6</v>
      </c>
      <c r="G1191" s="20">
        <v>6</v>
      </c>
      <c r="H1191" s="20" t="s">
        <v>691</v>
      </c>
      <c r="I1191" s="20" t="s">
        <v>629</v>
      </c>
      <c r="J1191" s="32">
        <v>1</v>
      </c>
      <c r="K1191" s="32"/>
      <c r="L1191" s="49"/>
      <c r="M1191" s="49"/>
      <c r="N1191" s="49"/>
    </row>
    <row r="1192" spans="1:14" s="4" customFormat="1" ht="27.75" customHeight="1">
      <c r="A1192" s="20" t="s">
        <v>713</v>
      </c>
      <c r="B1192" s="20" t="s">
        <v>312</v>
      </c>
      <c r="C1192" s="20" t="s">
        <v>717</v>
      </c>
      <c r="D1192" s="20" t="s">
        <v>716</v>
      </c>
      <c r="E1192" s="20" t="s">
        <v>23</v>
      </c>
      <c r="F1192" s="20">
        <v>9</v>
      </c>
      <c r="G1192" s="20">
        <v>9</v>
      </c>
      <c r="H1192" s="20" t="s">
        <v>691</v>
      </c>
      <c r="I1192" s="20" t="s">
        <v>629</v>
      </c>
      <c r="J1192" s="32">
        <v>1</v>
      </c>
      <c r="K1192" s="32"/>
      <c r="L1192" s="49"/>
      <c r="M1192" s="49"/>
      <c r="N1192" s="49"/>
    </row>
    <row r="1193" spans="1:14" s="4" customFormat="1" ht="27.75" customHeight="1">
      <c r="A1193" s="20" t="s">
        <v>713</v>
      </c>
      <c r="B1193" s="20" t="s">
        <v>100</v>
      </c>
      <c r="C1193" s="20" t="s">
        <v>718</v>
      </c>
      <c r="D1193" s="20" t="s">
        <v>716</v>
      </c>
      <c r="E1193" s="20" t="s">
        <v>23</v>
      </c>
      <c r="F1193" s="20">
        <v>4.5</v>
      </c>
      <c r="G1193" s="20">
        <v>4.5</v>
      </c>
      <c r="H1193" s="20" t="s">
        <v>691</v>
      </c>
      <c r="I1193" s="20" t="s">
        <v>629</v>
      </c>
      <c r="J1193" s="32"/>
      <c r="K1193" s="32"/>
      <c r="L1193" s="49"/>
      <c r="M1193" s="49"/>
      <c r="N1193" s="49"/>
    </row>
    <row r="1194" spans="1:14" s="4" customFormat="1" ht="27.75" customHeight="1">
      <c r="A1194" s="20" t="s">
        <v>713</v>
      </c>
      <c r="B1194" s="20" t="s">
        <v>492</v>
      </c>
      <c r="C1194" s="20" t="s">
        <v>719</v>
      </c>
      <c r="D1194" s="20" t="s">
        <v>716</v>
      </c>
      <c r="E1194" s="20" t="s">
        <v>23</v>
      </c>
      <c r="F1194" s="20">
        <v>1.5</v>
      </c>
      <c r="G1194" s="20">
        <v>1.5</v>
      </c>
      <c r="H1194" s="20" t="s">
        <v>691</v>
      </c>
      <c r="I1194" s="20" t="s">
        <v>629</v>
      </c>
      <c r="J1194" s="32">
        <v>1</v>
      </c>
      <c r="K1194" s="32"/>
      <c r="L1194" s="49"/>
      <c r="M1194" s="49"/>
      <c r="N1194" s="49"/>
    </row>
    <row r="1195" spans="1:14" s="4" customFormat="1" ht="27.75" customHeight="1">
      <c r="A1195" s="20" t="s">
        <v>713</v>
      </c>
      <c r="B1195" s="20" t="s">
        <v>720</v>
      </c>
      <c r="C1195" s="20" t="s">
        <v>721</v>
      </c>
      <c r="D1195" s="20" t="s">
        <v>716</v>
      </c>
      <c r="E1195" s="20" t="s">
        <v>23</v>
      </c>
      <c r="F1195" s="20">
        <v>21</v>
      </c>
      <c r="G1195" s="20">
        <v>21</v>
      </c>
      <c r="H1195" s="20" t="s">
        <v>691</v>
      </c>
      <c r="I1195" s="20" t="s">
        <v>629</v>
      </c>
      <c r="J1195" s="32"/>
      <c r="K1195" s="32"/>
      <c r="L1195" s="49"/>
      <c r="M1195" s="49"/>
      <c r="N1195" s="49"/>
    </row>
    <row r="1196" spans="1:14" s="4" customFormat="1" ht="27.75" customHeight="1">
      <c r="A1196" s="20" t="s">
        <v>713</v>
      </c>
      <c r="B1196" s="20" t="s">
        <v>70</v>
      </c>
      <c r="C1196" s="20" t="s">
        <v>717</v>
      </c>
      <c r="D1196" s="20" t="s">
        <v>716</v>
      </c>
      <c r="E1196" s="20" t="s">
        <v>23</v>
      </c>
      <c r="F1196" s="20">
        <v>9</v>
      </c>
      <c r="G1196" s="20">
        <v>9</v>
      </c>
      <c r="H1196" s="20" t="s">
        <v>691</v>
      </c>
      <c r="I1196" s="20" t="s">
        <v>629</v>
      </c>
      <c r="J1196" s="32"/>
      <c r="K1196" s="32"/>
      <c r="L1196" s="49"/>
      <c r="M1196" s="49"/>
      <c r="N1196" s="49"/>
    </row>
    <row r="1197" spans="1:14" s="4" customFormat="1" ht="27.75" customHeight="1">
      <c r="A1197" s="20" t="s">
        <v>713</v>
      </c>
      <c r="B1197" s="20" t="s">
        <v>531</v>
      </c>
      <c r="C1197" s="20" t="s">
        <v>722</v>
      </c>
      <c r="D1197" s="20" t="s">
        <v>716</v>
      </c>
      <c r="E1197" s="20" t="s">
        <v>23</v>
      </c>
      <c r="F1197" s="20">
        <v>7.5</v>
      </c>
      <c r="G1197" s="20">
        <f>250*300/10000</f>
        <v>7.5</v>
      </c>
      <c r="H1197" s="20" t="s">
        <v>691</v>
      </c>
      <c r="I1197" s="20" t="s">
        <v>629</v>
      </c>
      <c r="J1197" s="32"/>
      <c r="K1197" s="32"/>
      <c r="L1197" s="49"/>
      <c r="M1197" s="49"/>
      <c r="N1197" s="49"/>
    </row>
    <row r="1198" spans="1:14" s="4" customFormat="1" ht="27.75" customHeight="1">
      <c r="A1198" s="20" t="s">
        <v>713</v>
      </c>
      <c r="B1198" s="20" t="s">
        <v>532</v>
      </c>
      <c r="C1198" s="20" t="s">
        <v>723</v>
      </c>
      <c r="D1198" s="20" t="s">
        <v>716</v>
      </c>
      <c r="E1198" s="20" t="s">
        <v>23</v>
      </c>
      <c r="F1198" s="20">
        <v>8.4</v>
      </c>
      <c r="G1198" s="20">
        <f>280*300/10000</f>
        <v>8.4</v>
      </c>
      <c r="H1198" s="20" t="s">
        <v>691</v>
      </c>
      <c r="I1198" s="20" t="s">
        <v>629</v>
      </c>
      <c r="J1198" s="32"/>
      <c r="K1198" s="32"/>
      <c r="L1198" s="49"/>
      <c r="M1198" s="49"/>
      <c r="N1198" s="49"/>
    </row>
    <row r="1199" spans="1:14" s="4" customFormat="1" ht="27.75" customHeight="1">
      <c r="A1199" s="20" t="s">
        <v>713</v>
      </c>
      <c r="B1199" s="20" t="s">
        <v>154</v>
      </c>
      <c r="C1199" s="20" t="s">
        <v>724</v>
      </c>
      <c r="D1199" s="20" t="s">
        <v>716</v>
      </c>
      <c r="E1199" s="20" t="s">
        <v>23</v>
      </c>
      <c r="F1199" s="20">
        <v>8.1</v>
      </c>
      <c r="G1199" s="20">
        <f>270*300/10000</f>
        <v>8.1</v>
      </c>
      <c r="H1199" s="20" t="s">
        <v>691</v>
      </c>
      <c r="I1199" s="20" t="s">
        <v>629</v>
      </c>
      <c r="J1199" s="32"/>
      <c r="K1199" s="32"/>
      <c r="L1199" s="49"/>
      <c r="M1199" s="49"/>
      <c r="N1199" s="49"/>
    </row>
    <row r="1200" spans="1:14" s="4" customFormat="1" ht="27.75" customHeight="1">
      <c r="A1200" s="16" t="s">
        <v>725</v>
      </c>
      <c r="B1200" s="16"/>
      <c r="C1200" s="16" t="s">
        <v>726</v>
      </c>
      <c r="D1200" s="16"/>
      <c r="E1200" s="16"/>
      <c r="F1200" s="16">
        <f>SUM(F1201:F1203)</f>
        <v>263</v>
      </c>
      <c r="G1200" s="16">
        <f>SUM(G1201:G1203)</f>
        <v>130</v>
      </c>
      <c r="H1200" s="16" t="s">
        <v>17</v>
      </c>
      <c r="I1200" s="16" t="s">
        <v>17</v>
      </c>
      <c r="J1200" s="30"/>
      <c r="K1200" s="30"/>
      <c r="L1200" s="49"/>
      <c r="M1200" s="49"/>
      <c r="N1200" s="49"/>
    </row>
    <row r="1201" spans="1:14" s="4" customFormat="1" ht="27.75" customHeight="1">
      <c r="A1201" s="20" t="s">
        <v>727</v>
      </c>
      <c r="B1201" s="91" t="s">
        <v>79</v>
      </c>
      <c r="C1201" s="92" t="s">
        <v>728</v>
      </c>
      <c r="D1201" s="93"/>
      <c r="E1201" s="93"/>
      <c r="F1201" s="69">
        <v>25</v>
      </c>
      <c r="G1201" s="69">
        <v>20</v>
      </c>
      <c r="H1201" s="50" t="s">
        <v>453</v>
      </c>
      <c r="I1201" s="50" t="s">
        <v>354</v>
      </c>
      <c r="J1201" s="62">
        <v>1</v>
      </c>
      <c r="K1201" s="36"/>
      <c r="L1201" s="49"/>
      <c r="M1201" s="49"/>
      <c r="N1201" s="49"/>
    </row>
    <row r="1202" spans="1:14" s="4" customFormat="1" ht="27.75" customHeight="1">
      <c r="A1202" s="20" t="s">
        <v>727</v>
      </c>
      <c r="B1202" s="91" t="s">
        <v>397</v>
      </c>
      <c r="C1202" s="92" t="s">
        <v>728</v>
      </c>
      <c r="D1202" s="93"/>
      <c r="E1202" s="93"/>
      <c r="F1202" s="69">
        <v>20</v>
      </c>
      <c r="G1202" s="69">
        <v>10</v>
      </c>
      <c r="H1202" s="50" t="s">
        <v>453</v>
      </c>
      <c r="I1202" s="50" t="s">
        <v>354</v>
      </c>
      <c r="J1202" s="62">
        <v>1</v>
      </c>
      <c r="K1202" s="36"/>
      <c r="L1202" s="49"/>
      <c r="M1202" s="49"/>
      <c r="N1202" s="49"/>
    </row>
    <row r="1203" spans="1:14" s="4" customFormat="1" ht="27.75" customHeight="1">
      <c r="A1203" s="94" t="s">
        <v>729</v>
      </c>
      <c r="B1203" s="91" t="s">
        <v>303</v>
      </c>
      <c r="C1203" s="95" t="s">
        <v>730</v>
      </c>
      <c r="D1203" s="93"/>
      <c r="E1203" s="93"/>
      <c r="F1203" s="69">
        <v>218</v>
      </c>
      <c r="G1203" s="69">
        <v>100</v>
      </c>
      <c r="H1203" s="50" t="s">
        <v>453</v>
      </c>
      <c r="I1203" s="68" t="s">
        <v>354</v>
      </c>
      <c r="J1203" s="96">
        <v>1</v>
      </c>
      <c r="K1203" s="97"/>
      <c r="L1203" s="49"/>
      <c r="M1203" s="49"/>
      <c r="N1203" s="49"/>
    </row>
    <row r="1204" spans="1:14" s="4" customFormat="1" ht="27.75" customHeight="1">
      <c r="A1204" s="16" t="s">
        <v>731</v>
      </c>
      <c r="B1204" s="16"/>
      <c r="C1204" s="16">
        <v>17627</v>
      </c>
      <c r="D1204" s="16"/>
      <c r="E1204" s="16"/>
      <c r="F1204" s="16">
        <f>SUM(F1205:F1216)</f>
        <v>4924.5</v>
      </c>
      <c r="G1204" s="16">
        <f>SUM(G1205:G1216)</f>
        <v>2196.51</v>
      </c>
      <c r="H1204" s="16" t="s">
        <v>17</v>
      </c>
      <c r="I1204" s="16" t="s">
        <v>17</v>
      </c>
      <c r="J1204" s="30">
        <f>SUM(J1205:J1216)</f>
        <v>9</v>
      </c>
      <c r="K1204" s="30">
        <f>SUM(K1205:K1216)</f>
        <v>806</v>
      </c>
      <c r="L1204" s="49"/>
      <c r="M1204" s="49"/>
      <c r="N1204" s="49"/>
    </row>
    <row r="1205" spans="1:14" s="4" customFormat="1" ht="27.75" customHeight="1">
      <c r="A1205" s="20" t="s">
        <v>732</v>
      </c>
      <c r="B1205" s="50" t="s">
        <v>733</v>
      </c>
      <c r="C1205" s="56" t="s">
        <v>734</v>
      </c>
      <c r="D1205" s="50"/>
      <c r="E1205" s="50"/>
      <c r="F1205" s="55">
        <v>72</v>
      </c>
      <c r="G1205" s="55">
        <v>30</v>
      </c>
      <c r="H1205" s="50" t="s">
        <v>735</v>
      </c>
      <c r="I1205" s="50" t="s">
        <v>354</v>
      </c>
      <c r="J1205" s="62">
        <v>1</v>
      </c>
      <c r="K1205" s="36"/>
      <c r="L1205" s="49"/>
      <c r="M1205" s="49"/>
      <c r="N1205" s="49"/>
    </row>
    <row r="1206" spans="1:14" s="4" customFormat="1" ht="27.75" customHeight="1">
      <c r="A1206" s="20" t="s">
        <v>732</v>
      </c>
      <c r="B1206" s="50" t="s">
        <v>736</v>
      </c>
      <c r="C1206" s="56" t="s">
        <v>737</v>
      </c>
      <c r="D1206" s="50"/>
      <c r="E1206" s="50"/>
      <c r="F1206" s="55">
        <v>1000.5</v>
      </c>
      <c r="G1206" s="55">
        <v>480</v>
      </c>
      <c r="H1206" s="50" t="s">
        <v>453</v>
      </c>
      <c r="I1206" s="50" t="s">
        <v>354</v>
      </c>
      <c r="J1206" s="62">
        <v>3</v>
      </c>
      <c r="K1206" s="36"/>
      <c r="L1206" s="49"/>
      <c r="M1206" s="49"/>
      <c r="N1206" s="49"/>
    </row>
    <row r="1207" spans="1:14" s="4" customFormat="1" ht="27.75" customHeight="1">
      <c r="A1207" s="20" t="s">
        <v>732</v>
      </c>
      <c r="B1207" s="50" t="s">
        <v>738</v>
      </c>
      <c r="C1207" s="56" t="s">
        <v>739</v>
      </c>
      <c r="D1207" s="50"/>
      <c r="E1207" s="50"/>
      <c r="F1207" s="55">
        <v>403</v>
      </c>
      <c r="G1207" s="55">
        <v>161</v>
      </c>
      <c r="H1207" s="50" t="s">
        <v>453</v>
      </c>
      <c r="I1207" s="50" t="s">
        <v>354</v>
      </c>
      <c r="J1207" s="62"/>
      <c r="K1207" s="36">
        <v>125</v>
      </c>
      <c r="L1207" s="49"/>
      <c r="M1207" s="49"/>
      <c r="N1207" s="49"/>
    </row>
    <row r="1208" spans="1:14" s="4" customFormat="1" ht="27.75" customHeight="1">
      <c r="A1208" s="20" t="s">
        <v>732</v>
      </c>
      <c r="B1208" s="50" t="s">
        <v>740</v>
      </c>
      <c r="C1208" s="56" t="s">
        <v>741</v>
      </c>
      <c r="D1208" s="50"/>
      <c r="E1208" s="50"/>
      <c r="F1208" s="55">
        <v>500</v>
      </c>
      <c r="G1208" s="55">
        <v>215</v>
      </c>
      <c r="H1208" s="50" t="s">
        <v>453</v>
      </c>
      <c r="I1208" s="50" t="s">
        <v>354</v>
      </c>
      <c r="J1208" s="62">
        <v>2</v>
      </c>
      <c r="K1208" s="36"/>
      <c r="L1208" s="49"/>
      <c r="M1208" s="49"/>
      <c r="N1208" s="49"/>
    </row>
    <row r="1209" spans="1:14" s="4" customFormat="1" ht="27.75" customHeight="1">
      <c r="A1209" s="20" t="s">
        <v>732</v>
      </c>
      <c r="B1209" s="50" t="s">
        <v>742</v>
      </c>
      <c r="C1209" s="56" t="s">
        <v>734</v>
      </c>
      <c r="D1209" s="50"/>
      <c r="E1209" s="50"/>
      <c r="F1209" s="55">
        <v>140</v>
      </c>
      <c r="G1209" s="55">
        <v>60</v>
      </c>
      <c r="H1209" s="50" t="s">
        <v>453</v>
      </c>
      <c r="I1209" s="50" t="s">
        <v>354</v>
      </c>
      <c r="J1209" s="62">
        <v>1</v>
      </c>
      <c r="K1209" s="36"/>
      <c r="L1209" s="49"/>
      <c r="M1209" s="49"/>
      <c r="N1209" s="49"/>
    </row>
    <row r="1210" spans="1:14" s="4" customFormat="1" ht="39" customHeight="1">
      <c r="A1210" s="20" t="s">
        <v>732</v>
      </c>
      <c r="B1210" s="50" t="s">
        <v>743</v>
      </c>
      <c r="C1210" s="56" t="s">
        <v>744</v>
      </c>
      <c r="D1210" s="50"/>
      <c r="E1210" s="50"/>
      <c r="F1210" s="55">
        <v>1542</v>
      </c>
      <c r="G1210" s="55">
        <v>800</v>
      </c>
      <c r="H1210" s="50" t="s">
        <v>745</v>
      </c>
      <c r="I1210" s="50" t="s">
        <v>354</v>
      </c>
      <c r="J1210" s="62"/>
      <c r="K1210" s="36">
        <v>350</v>
      </c>
      <c r="L1210" s="49"/>
      <c r="M1210" s="49"/>
      <c r="N1210" s="49"/>
    </row>
    <row r="1211" spans="1:14" s="4" customFormat="1" ht="27.75" customHeight="1">
      <c r="A1211" s="20" t="s">
        <v>732</v>
      </c>
      <c r="B1211" s="50" t="s">
        <v>746</v>
      </c>
      <c r="C1211" s="56" t="s">
        <v>747</v>
      </c>
      <c r="D1211" s="50"/>
      <c r="E1211" s="50"/>
      <c r="F1211" s="55">
        <v>906</v>
      </c>
      <c r="G1211" s="55">
        <v>300</v>
      </c>
      <c r="H1211" s="50" t="s">
        <v>748</v>
      </c>
      <c r="I1211" s="50" t="s">
        <v>354</v>
      </c>
      <c r="J1211" s="62"/>
      <c r="K1211" s="36">
        <v>240</v>
      </c>
      <c r="L1211" s="49"/>
      <c r="M1211" s="49"/>
      <c r="N1211" s="49"/>
    </row>
    <row r="1212" spans="1:14" s="4" customFormat="1" ht="27.75" customHeight="1">
      <c r="A1212" s="20" t="s">
        <v>732</v>
      </c>
      <c r="B1212" s="27" t="s">
        <v>749</v>
      </c>
      <c r="C1212" s="57" t="s">
        <v>750</v>
      </c>
      <c r="D1212" s="27"/>
      <c r="E1212" s="27"/>
      <c r="F1212" s="55">
        <v>48</v>
      </c>
      <c r="G1212" s="55">
        <v>5</v>
      </c>
      <c r="H1212" s="50" t="s">
        <v>453</v>
      </c>
      <c r="I1212" s="50" t="s">
        <v>354</v>
      </c>
      <c r="J1212" s="62"/>
      <c r="K1212" s="36">
        <v>65</v>
      </c>
      <c r="L1212" s="49"/>
      <c r="M1212" s="49"/>
      <c r="N1212" s="49"/>
    </row>
    <row r="1213" spans="1:14" s="4" customFormat="1" ht="27.75" customHeight="1">
      <c r="A1213" s="20" t="s">
        <v>732</v>
      </c>
      <c r="B1213" s="27" t="s">
        <v>751</v>
      </c>
      <c r="C1213" s="57" t="s">
        <v>752</v>
      </c>
      <c r="D1213" s="27"/>
      <c r="E1213" s="27"/>
      <c r="F1213" s="55">
        <v>170</v>
      </c>
      <c r="G1213" s="55">
        <v>80.51</v>
      </c>
      <c r="H1213" s="50" t="s">
        <v>453</v>
      </c>
      <c r="I1213" s="50" t="s">
        <v>354</v>
      </c>
      <c r="J1213" s="62">
        <v>1</v>
      </c>
      <c r="K1213" s="36"/>
      <c r="L1213" s="49"/>
      <c r="M1213" s="49"/>
      <c r="N1213" s="49"/>
    </row>
    <row r="1214" spans="1:14" s="4" customFormat="1" ht="27.75" customHeight="1">
      <c r="A1214" s="20" t="s">
        <v>732</v>
      </c>
      <c r="B1214" s="27" t="s">
        <v>196</v>
      </c>
      <c r="C1214" s="56" t="s">
        <v>753</v>
      </c>
      <c r="D1214" s="27"/>
      <c r="E1214" s="27"/>
      <c r="F1214" s="55">
        <v>30</v>
      </c>
      <c r="G1214" s="55">
        <v>15</v>
      </c>
      <c r="H1214" s="50" t="s">
        <v>745</v>
      </c>
      <c r="I1214" s="50" t="s">
        <v>354</v>
      </c>
      <c r="J1214" s="62">
        <v>1</v>
      </c>
      <c r="K1214" s="36"/>
      <c r="L1214" s="49"/>
      <c r="M1214" s="49"/>
      <c r="N1214" s="49"/>
    </row>
    <row r="1215" spans="1:14" s="4" customFormat="1" ht="27.75" customHeight="1">
      <c r="A1215" s="20" t="s">
        <v>732</v>
      </c>
      <c r="B1215" s="27" t="s">
        <v>511</v>
      </c>
      <c r="C1215" s="56" t="s">
        <v>754</v>
      </c>
      <c r="D1215" s="27"/>
      <c r="E1215" s="27"/>
      <c r="F1215" s="55">
        <v>70</v>
      </c>
      <c r="G1215" s="55">
        <v>35</v>
      </c>
      <c r="H1215" s="50" t="s">
        <v>745</v>
      </c>
      <c r="I1215" s="50" t="s">
        <v>354</v>
      </c>
      <c r="J1215" s="62"/>
      <c r="K1215" s="36"/>
      <c r="L1215" s="49"/>
      <c r="M1215" s="49"/>
      <c r="N1215" s="49"/>
    </row>
    <row r="1216" spans="1:14" s="4" customFormat="1" ht="27.75" customHeight="1">
      <c r="A1216" s="20" t="s">
        <v>732</v>
      </c>
      <c r="B1216" s="27" t="s">
        <v>755</v>
      </c>
      <c r="C1216" s="57" t="s">
        <v>756</v>
      </c>
      <c r="D1216" s="27"/>
      <c r="E1216" s="27"/>
      <c r="F1216" s="55">
        <v>43</v>
      </c>
      <c r="G1216" s="55">
        <v>15</v>
      </c>
      <c r="H1216" s="50" t="s">
        <v>748</v>
      </c>
      <c r="I1216" s="50" t="s">
        <v>354</v>
      </c>
      <c r="J1216" s="62"/>
      <c r="K1216" s="36">
        <v>26</v>
      </c>
      <c r="L1216" s="33" t="s">
        <v>757</v>
      </c>
      <c r="M1216" s="33" t="s">
        <v>758</v>
      </c>
      <c r="N1216" s="33" t="s">
        <v>759</v>
      </c>
    </row>
    <row r="1217" spans="1:14" s="2" customFormat="1" ht="51" customHeight="1">
      <c r="A1217" s="16" t="s">
        <v>760</v>
      </c>
      <c r="B1217" s="20" t="s">
        <v>761</v>
      </c>
      <c r="C1217" s="20" t="s">
        <v>762</v>
      </c>
      <c r="D1217" s="20"/>
      <c r="E1217" s="20"/>
      <c r="F1217" s="98">
        <f aca="true" t="shared" si="29" ref="F1217:N1217">SUM(F1218:F1333)</f>
        <v>7516.008</v>
      </c>
      <c r="G1217" s="98">
        <f t="shared" si="29"/>
        <v>1593.06</v>
      </c>
      <c r="H1217" s="98">
        <f t="shared" si="29"/>
        <v>0</v>
      </c>
      <c r="I1217" s="98">
        <f t="shared" si="29"/>
        <v>0</v>
      </c>
      <c r="J1217" s="99">
        <f t="shared" si="29"/>
        <v>116</v>
      </c>
      <c r="K1217" s="99">
        <f t="shared" si="29"/>
        <v>0</v>
      </c>
      <c r="L1217" s="99">
        <f t="shared" si="29"/>
        <v>18888</v>
      </c>
      <c r="M1217" s="99">
        <f t="shared" si="29"/>
        <v>9249</v>
      </c>
      <c r="N1217" s="99">
        <f t="shared" si="29"/>
        <v>1620</v>
      </c>
    </row>
    <row r="1218" spans="1:14" s="2" customFormat="1" ht="51.75" customHeight="1">
      <c r="A1218" s="20" t="s">
        <v>763</v>
      </c>
      <c r="B1218" s="50" t="s">
        <v>166</v>
      </c>
      <c r="C1218" s="56" t="s">
        <v>764</v>
      </c>
      <c r="D1218" s="50"/>
      <c r="E1218" s="50"/>
      <c r="F1218" s="55">
        <v>53</v>
      </c>
      <c r="G1218" s="55">
        <v>23</v>
      </c>
      <c r="H1218" s="50" t="s">
        <v>353</v>
      </c>
      <c r="I1218" s="50" t="s">
        <v>354</v>
      </c>
      <c r="J1218" s="62">
        <v>1</v>
      </c>
      <c r="K1218" s="70"/>
      <c r="L1218" s="33">
        <v>300</v>
      </c>
      <c r="M1218" s="33"/>
      <c r="N1218" s="33"/>
    </row>
    <row r="1219" spans="1:14" s="2" customFormat="1" ht="36.75" customHeight="1">
      <c r="A1219" s="20" t="s">
        <v>763</v>
      </c>
      <c r="B1219" s="50" t="s">
        <v>391</v>
      </c>
      <c r="C1219" s="56" t="s">
        <v>765</v>
      </c>
      <c r="D1219" s="50"/>
      <c r="E1219" s="50"/>
      <c r="F1219" s="55">
        <v>50</v>
      </c>
      <c r="G1219" s="55">
        <v>9.2</v>
      </c>
      <c r="H1219" s="50" t="s">
        <v>453</v>
      </c>
      <c r="I1219" s="50" t="s">
        <v>354</v>
      </c>
      <c r="J1219" s="62">
        <v>1</v>
      </c>
      <c r="K1219" s="70"/>
      <c r="L1219" s="33">
        <v>300</v>
      </c>
      <c r="M1219" s="33">
        <v>240</v>
      </c>
      <c r="N1219" s="33">
        <v>100</v>
      </c>
    </row>
    <row r="1220" spans="1:14" s="2" customFormat="1" ht="27.75" customHeight="1">
      <c r="A1220" s="20" t="s">
        <v>763</v>
      </c>
      <c r="B1220" s="50" t="s">
        <v>79</v>
      </c>
      <c r="C1220" s="56" t="s">
        <v>766</v>
      </c>
      <c r="D1220" s="50"/>
      <c r="E1220" s="50"/>
      <c r="F1220" s="55">
        <v>50</v>
      </c>
      <c r="G1220" s="55">
        <v>8</v>
      </c>
      <c r="H1220" s="50" t="s">
        <v>353</v>
      </c>
      <c r="I1220" s="50" t="s">
        <v>354</v>
      </c>
      <c r="J1220" s="62">
        <v>1</v>
      </c>
      <c r="K1220" s="70"/>
      <c r="L1220" s="33">
        <v>324</v>
      </c>
      <c r="M1220" s="33">
        <v>400</v>
      </c>
      <c r="N1220" s="33"/>
    </row>
    <row r="1221" spans="1:14" s="2" customFormat="1" ht="27.75" customHeight="1">
      <c r="A1221" s="20" t="s">
        <v>763</v>
      </c>
      <c r="B1221" s="50" t="s">
        <v>341</v>
      </c>
      <c r="C1221" s="56" t="s">
        <v>767</v>
      </c>
      <c r="D1221" s="50"/>
      <c r="E1221" s="50"/>
      <c r="F1221" s="55">
        <v>150</v>
      </c>
      <c r="G1221" s="55">
        <v>35.8</v>
      </c>
      <c r="H1221" s="50" t="s">
        <v>453</v>
      </c>
      <c r="I1221" s="50" t="s">
        <v>354</v>
      </c>
      <c r="J1221" s="62">
        <v>1</v>
      </c>
      <c r="K1221" s="70"/>
      <c r="L1221" s="33">
        <v>324</v>
      </c>
      <c r="M1221" s="33">
        <v>200</v>
      </c>
      <c r="N1221" s="33"/>
    </row>
    <row r="1222" spans="1:14" s="2" customFormat="1" ht="27.75" customHeight="1">
      <c r="A1222" s="20" t="s">
        <v>763</v>
      </c>
      <c r="B1222" s="50" t="s">
        <v>22</v>
      </c>
      <c r="C1222" s="56" t="s">
        <v>768</v>
      </c>
      <c r="D1222" s="50"/>
      <c r="E1222" s="50"/>
      <c r="F1222" s="55">
        <v>202</v>
      </c>
      <c r="G1222" s="55">
        <v>98</v>
      </c>
      <c r="H1222" s="50" t="s">
        <v>353</v>
      </c>
      <c r="I1222" s="50" t="s">
        <v>354</v>
      </c>
      <c r="J1222" s="62">
        <v>1</v>
      </c>
      <c r="K1222" s="70"/>
      <c r="L1222" s="33">
        <v>480</v>
      </c>
      <c r="M1222" s="33">
        <v>400</v>
      </c>
      <c r="N1222" s="33"/>
    </row>
    <row r="1223" spans="1:14" s="2" customFormat="1" ht="27.75" customHeight="1">
      <c r="A1223" s="20" t="s">
        <v>763</v>
      </c>
      <c r="B1223" s="50" t="s">
        <v>397</v>
      </c>
      <c r="C1223" s="56" t="s">
        <v>769</v>
      </c>
      <c r="D1223" s="50"/>
      <c r="E1223" s="50"/>
      <c r="F1223" s="55">
        <v>68</v>
      </c>
      <c r="G1223" s="55">
        <v>1.6</v>
      </c>
      <c r="H1223" s="50" t="s">
        <v>745</v>
      </c>
      <c r="I1223" s="50" t="s">
        <v>354</v>
      </c>
      <c r="J1223" s="62">
        <v>1</v>
      </c>
      <c r="K1223" s="70"/>
      <c r="L1223" s="33">
        <v>260</v>
      </c>
      <c r="M1223" s="33">
        <v>200</v>
      </c>
      <c r="N1223" s="33"/>
    </row>
    <row r="1224" spans="1:14" s="2" customFormat="1" ht="27.75" customHeight="1">
      <c r="A1224" s="20" t="s">
        <v>763</v>
      </c>
      <c r="B1224" s="50" t="s">
        <v>210</v>
      </c>
      <c r="C1224" s="56" t="s">
        <v>770</v>
      </c>
      <c r="D1224" s="50"/>
      <c r="E1224" s="50"/>
      <c r="F1224" s="55">
        <v>150</v>
      </c>
      <c r="G1224" s="55">
        <v>48</v>
      </c>
      <c r="H1224" s="50" t="s">
        <v>745</v>
      </c>
      <c r="I1224" s="50" t="s">
        <v>354</v>
      </c>
      <c r="J1224" s="62">
        <v>1</v>
      </c>
      <c r="K1224" s="70"/>
      <c r="L1224" s="33">
        <v>300</v>
      </c>
      <c r="M1224" s="33"/>
      <c r="N1224" s="33"/>
    </row>
    <row r="1225" spans="1:14" s="2" customFormat="1" ht="27.75" customHeight="1">
      <c r="A1225" s="20" t="s">
        <v>763</v>
      </c>
      <c r="B1225" s="50" t="s">
        <v>118</v>
      </c>
      <c r="C1225" s="56" t="s">
        <v>771</v>
      </c>
      <c r="D1225" s="50"/>
      <c r="E1225" s="50"/>
      <c r="F1225" s="55">
        <v>83</v>
      </c>
      <c r="G1225" s="55">
        <v>39</v>
      </c>
      <c r="H1225" s="50" t="s">
        <v>745</v>
      </c>
      <c r="I1225" s="50" t="s">
        <v>354</v>
      </c>
      <c r="J1225" s="62">
        <v>1</v>
      </c>
      <c r="K1225" s="70"/>
      <c r="L1225" s="33">
        <v>900</v>
      </c>
      <c r="M1225" s="33"/>
      <c r="N1225" s="33"/>
    </row>
    <row r="1226" spans="1:14" s="2" customFormat="1" ht="27.75" customHeight="1">
      <c r="A1226" s="20" t="s">
        <v>763</v>
      </c>
      <c r="B1226" s="50" t="s">
        <v>27</v>
      </c>
      <c r="C1226" s="56" t="s">
        <v>772</v>
      </c>
      <c r="D1226" s="50"/>
      <c r="E1226" s="50"/>
      <c r="F1226" s="55">
        <v>110.4</v>
      </c>
      <c r="G1226" s="55">
        <v>61.3</v>
      </c>
      <c r="H1226" s="50" t="s">
        <v>745</v>
      </c>
      <c r="I1226" s="50" t="s">
        <v>354</v>
      </c>
      <c r="J1226" s="62">
        <v>1</v>
      </c>
      <c r="K1226" s="70"/>
      <c r="L1226" s="33">
        <v>1300</v>
      </c>
      <c r="M1226" s="33"/>
      <c r="N1226" s="33"/>
    </row>
    <row r="1227" spans="1:14" s="2" customFormat="1" ht="27.75" customHeight="1">
      <c r="A1227" s="20" t="s">
        <v>763</v>
      </c>
      <c r="B1227" s="50" t="s">
        <v>95</v>
      </c>
      <c r="C1227" s="56" t="s">
        <v>773</v>
      </c>
      <c r="D1227" s="50"/>
      <c r="E1227" s="50"/>
      <c r="F1227" s="55">
        <v>18</v>
      </c>
      <c r="G1227" s="55">
        <v>13</v>
      </c>
      <c r="H1227" s="50" t="s">
        <v>745</v>
      </c>
      <c r="I1227" s="50" t="s">
        <v>354</v>
      </c>
      <c r="J1227" s="62">
        <v>1</v>
      </c>
      <c r="K1227" s="70"/>
      <c r="L1227" s="33"/>
      <c r="M1227" s="33"/>
      <c r="N1227" s="33"/>
    </row>
    <row r="1228" spans="1:14" s="2" customFormat="1" ht="27.75" customHeight="1">
      <c r="A1228" s="20" t="s">
        <v>763</v>
      </c>
      <c r="B1228" s="50" t="s">
        <v>26</v>
      </c>
      <c r="C1228" s="56" t="s">
        <v>774</v>
      </c>
      <c r="D1228" s="50"/>
      <c r="E1228" s="50"/>
      <c r="F1228" s="55">
        <v>18</v>
      </c>
      <c r="G1228" s="55">
        <v>8</v>
      </c>
      <c r="H1228" s="50" t="s">
        <v>353</v>
      </c>
      <c r="I1228" s="50" t="s">
        <v>354</v>
      </c>
      <c r="J1228" s="62">
        <v>1</v>
      </c>
      <c r="K1228" s="70"/>
      <c r="L1228" s="33"/>
      <c r="M1228" s="33"/>
      <c r="N1228" s="33"/>
    </row>
    <row r="1229" spans="1:14" s="2" customFormat="1" ht="39.75" customHeight="1">
      <c r="A1229" s="20" t="s">
        <v>763</v>
      </c>
      <c r="B1229" s="50" t="s">
        <v>28</v>
      </c>
      <c r="C1229" s="56" t="s">
        <v>775</v>
      </c>
      <c r="D1229" s="50"/>
      <c r="E1229" s="50"/>
      <c r="F1229" s="55">
        <v>30.5</v>
      </c>
      <c r="G1229" s="55">
        <v>1</v>
      </c>
      <c r="H1229" s="50" t="s">
        <v>745</v>
      </c>
      <c r="I1229" s="50" t="s">
        <v>354</v>
      </c>
      <c r="J1229" s="62">
        <v>1</v>
      </c>
      <c r="K1229" s="70"/>
      <c r="L1229" s="33"/>
      <c r="M1229" s="33">
        <v>600</v>
      </c>
      <c r="N1229" s="33"/>
    </row>
    <row r="1230" spans="1:14" s="2" customFormat="1" ht="27.75" customHeight="1">
      <c r="A1230" s="20" t="s">
        <v>763</v>
      </c>
      <c r="B1230" s="50" t="s">
        <v>29</v>
      </c>
      <c r="C1230" s="56" t="s">
        <v>776</v>
      </c>
      <c r="D1230" s="50"/>
      <c r="E1230" s="50"/>
      <c r="F1230" s="55">
        <v>35</v>
      </c>
      <c r="G1230" s="55">
        <v>21.9</v>
      </c>
      <c r="H1230" s="50" t="s">
        <v>745</v>
      </c>
      <c r="I1230" s="50" t="s">
        <v>354</v>
      </c>
      <c r="J1230" s="62">
        <v>1</v>
      </c>
      <c r="K1230" s="70"/>
      <c r="L1230" s="33"/>
      <c r="M1230" s="33"/>
      <c r="N1230" s="33"/>
    </row>
    <row r="1231" spans="1:14" s="2" customFormat="1" ht="27.75" customHeight="1">
      <c r="A1231" s="20" t="s">
        <v>763</v>
      </c>
      <c r="B1231" s="50" t="s">
        <v>425</v>
      </c>
      <c r="C1231" s="56" t="s">
        <v>777</v>
      </c>
      <c r="D1231" s="50"/>
      <c r="E1231" s="50"/>
      <c r="F1231" s="55">
        <v>25</v>
      </c>
      <c r="G1231" s="55"/>
      <c r="H1231" s="50" t="s">
        <v>745</v>
      </c>
      <c r="I1231" s="50" t="s">
        <v>354</v>
      </c>
      <c r="J1231" s="62">
        <v>1</v>
      </c>
      <c r="K1231" s="70"/>
      <c r="L1231" s="33"/>
      <c r="M1231" s="33">
        <v>250</v>
      </c>
      <c r="N1231" s="33"/>
    </row>
    <row r="1232" spans="1:14" s="2" customFormat="1" ht="57" customHeight="1">
      <c r="A1232" s="20" t="s">
        <v>763</v>
      </c>
      <c r="B1232" s="50" t="s">
        <v>253</v>
      </c>
      <c r="C1232" s="56" t="s">
        <v>778</v>
      </c>
      <c r="D1232" s="50"/>
      <c r="E1232" s="50"/>
      <c r="F1232" s="55">
        <v>85.5</v>
      </c>
      <c r="G1232" s="55">
        <v>74</v>
      </c>
      <c r="H1232" s="50" t="s">
        <v>453</v>
      </c>
      <c r="I1232" s="50" t="s">
        <v>354</v>
      </c>
      <c r="J1232" s="62">
        <v>1</v>
      </c>
      <c r="K1232" s="70"/>
      <c r="L1232" s="33"/>
      <c r="M1232" s="33">
        <v>200</v>
      </c>
      <c r="N1232" s="33"/>
    </row>
    <row r="1233" spans="1:14" s="2" customFormat="1" ht="27.75" customHeight="1">
      <c r="A1233" s="20" t="s">
        <v>763</v>
      </c>
      <c r="B1233" s="50" t="s">
        <v>31</v>
      </c>
      <c r="C1233" s="56" t="s">
        <v>779</v>
      </c>
      <c r="D1233" s="50"/>
      <c r="E1233" s="50"/>
      <c r="F1233" s="55">
        <v>62</v>
      </c>
      <c r="G1233" s="55">
        <v>10</v>
      </c>
      <c r="H1233" s="50" t="s">
        <v>745</v>
      </c>
      <c r="I1233" s="50" t="s">
        <v>354</v>
      </c>
      <c r="J1233" s="62">
        <v>1</v>
      </c>
      <c r="K1233" s="70"/>
      <c r="L1233" s="33"/>
      <c r="M1233" s="33">
        <v>400</v>
      </c>
      <c r="N1233" s="33"/>
    </row>
    <row r="1234" spans="1:14" s="2" customFormat="1" ht="27.75" customHeight="1">
      <c r="A1234" s="20" t="s">
        <v>763</v>
      </c>
      <c r="B1234" s="50" t="s">
        <v>303</v>
      </c>
      <c r="C1234" s="56" t="s">
        <v>780</v>
      </c>
      <c r="D1234" s="50"/>
      <c r="E1234" s="50"/>
      <c r="F1234" s="55">
        <v>115</v>
      </c>
      <c r="G1234" s="55">
        <v>12</v>
      </c>
      <c r="H1234" s="50" t="s">
        <v>745</v>
      </c>
      <c r="I1234" s="50" t="s">
        <v>354</v>
      </c>
      <c r="J1234" s="62">
        <v>1</v>
      </c>
      <c r="K1234" s="70"/>
      <c r="L1234" s="33"/>
      <c r="M1234" s="33"/>
      <c r="N1234" s="33"/>
    </row>
    <row r="1235" spans="1:14" s="2" customFormat="1" ht="27.75" customHeight="1">
      <c r="A1235" s="20" t="s">
        <v>763</v>
      </c>
      <c r="B1235" s="50" t="s">
        <v>781</v>
      </c>
      <c r="C1235" s="56" t="s">
        <v>782</v>
      </c>
      <c r="D1235" s="50"/>
      <c r="E1235" s="50"/>
      <c r="F1235" s="55">
        <v>288</v>
      </c>
      <c r="G1235" s="55">
        <v>30</v>
      </c>
      <c r="H1235" s="50" t="s">
        <v>353</v>
      </c>
      <c r="I1235" s="50" t="s">
        <v>354</v>
      </c>
      <c r="J1235" s="62">
        <v>1</v>
      </c>
      <c r="K1235" s="70"/>
      <c r="L1235" s="33"/>
      <c r="M1235" s="33"/>
      <c r="N1235" s="33"/>
    </row>
    <row r="1236" spans="1:14" s="2" customFormat="1" ht="27.75" customHeight="1">
      <c r="A1236" s="20" t="s">
        <v>763</v>
      </c>
      <c r="B1236" s="50" t="s">
        <v>172</v>
      </c>
      <c r="C1236" s="56" t="s">
        <v>783</v>
      </c>
      <c r="D1236" s="50"/>
      <c r="E1236" s="50"/>
      <c r="F1236" s="55">
        <v>277</v>
      </c>
      <c r="G1236" s="55">
        <v>30</v>
      </c>
      <c r="H1236" s="50" t="s">
        <v>353</v>
      </c>
      <c r="I1236" s="50" t="s">
        <v>354</v>
      </c>
      <c r="J1236" s="62">
        <v>1</v>
      </c>
      <c r="K1236" s="70"/>
      <c r="L1236" s="33"/>
      <c r="M1236" s="33"/>
      <c r="N1236" s="33"/>
    </row>
    <row r="1237" spans="1:14" s="2" customFormat="1" ht="27.75" customHeight="1">
      <c r="A1237" s="20" t="s">
        <v>763</v>
      </c>
      <c r="B1237" s="50" t="s">
        <v>33</v>
      </c>
      <c r="C1237" s="56" t="s">
        <v>784</v>
      </c>
      <c r="D1237" s="50"/>
      <c r="E1237" s="50"/>
      <c r="F1237" s="55">
        <v>28</v>
      </c>
      <c r="G1237" s="55"/>
      <c r="H1237" s="50" t="s">
        <v>745</v>
      </c>
      <c r="I1237" s="50" t="s">
        <v>354</v>
      </c>
      <c r="J1237" s="62">
        <v>1</v>
      </c>
      <c r="K1237" s="70"/>
      <c r="L1237" s="33"/>
      <c r="M1237" s="33">
        <v>205</v>
      </c>
      <c r="N1237" s="33"/>
    </row>
    <row r="1238" spans="1:14" s="2" customFormat="1" ht="27.75" customHeight="1">
      <c r="A1238" s="20" t="s">
        <v>763</v>
      </c>
      <c r="B1238" s="50" t="s">
        <v>133</v>
      </c>
      <c r="C1238" s="56" t="s">
        <v>784</v>
      </c>
      <c r="D1238" s="50"/>
      <c r="E1238" s="50"/>
      <c r="F1238" s="55">
        <v>24</v>
      </c>
      <c r="G1238" s="55"/>
      <c r="H1238" s="50" t="s">
        <v>745</v>
      </c>
      <c r="I1238" s="50" t="s">
        <v>354</v>
      </c>
      <c r="J1238" s="62">
        <v>1</v>
      </c>
      <c r="K1238" s="70"/>
      <c r="L1238" s="33"/>
      <c r="M1238" s="33">
        <v>205</v>
      </c>
      <c r="N1238" s="33"/>
    </row>
    <row r="1239" spans="1:14" s="2" customFormat="1" ht="27.75" customHeight="1">
      <c r="A1239" s="20" t="s">
        <v>763</v>
      </c>
      <c r="B1239" s="50" t="s">
        <v>212</v>
      </c>
      <c r="C1239" s="56" t="s">
        <v>785</v>
      </c>
      <c r="D1239" s="50"/>
      <c r="E1239" s="50"/>
      <c r="F1239" s="55">
        <v>52</v>
      </c>
      <c r="G1239" s="55"/>
      <c r="H1239" s="50" t="s">
        <v>745</v>
      </c>
      <c r="I1239" s="50" t="s">
        <v>354</v>
      </c>
      <c r="J1239" s="62">
        <v>1</v>
      </c>
      <c r="K1239" s="70"/>
      <c r="L1239" s="33"/>
      <c r="M1239" s="33">
        <v>200</v>
      </c>
      <c r="N1239" s="33"/>
    </row>
    <row r="1240" spans="1:14" s="2" customFormat="1" ht="27.75" customHeight="1">
      <c r="A1240" s="20" t="s">
        <v>763</v>
      </c>
      <c r="B1240" s="50" t="s">
        <v>36</v>
      </c>
      <c r="C1240" s="56" t="s">
        <v>786</v>
      </c>
      <c r="D1240" s="50"/>
      <c r="E1240" s="50"/>
      <c r="F1240" s="55">
        <v>58.65</v>
      </c>
      <c r="G1240" s="55">
        <v>16</v>
      </c>
      <c r="H1240" s="50" t="s">
        <v>353</v>
      </c>
      <c r="I1240" s="50" t="s">
        <v>354</v>
      </c>
      <c r="J1240" s="62">
        <v>1</v>
      </c>
      <c r="K1240" s="70"/>
      <c r="L1240" s="33"/>
      <c r="M1240" s="33">
        <v>200</v>
      </c>
      <c r="N1240" s="33"/>
    </row>
    <row r="1241" spans="1:14" s="2" customFormat="1" ht="27.75" customHeight="1">
      <c r="A1241" s="20" t="s">
        <v>763</v>
      </c>
      <c r="B1241" s="50" t="s">
        <v>213</v>
      </c>
      <c r="C1241" s="56" t="s">
        <v>786</v>
      </c>
      <c r="D1241" s="50"/>
      <c r="E1241" s="50"/>
      <c r="F1241" s="55">
        <v>65.65</v>
      </c>
      <c r="G1241" s="55">
        <v>16</v>
      </c>
      <c r="H1241" s="50" t="s">
        <v>745</v>
      </c>
      <c r="I1241" s="50" t="s">
        <v>354</v>
      </c>
      <c r="J1241" s="62">
        <v>1</v>
      </c>
      <c r="K1241" s="70"/>
      <c r="L1241" s="33"/>
      <c r="M1241" s="33">
        <v>200</v>
      </c>
      <c r="N1241" s="33"/>
    </row>
    <row r="1242" spans="1:14" s="2" customFormat="1" ht="27.75" customHeight="1">
      <c r="A1242" s="20" t="s">
        <v>763</v>
      </c>
      <c r="B1242" s="50" t="s">
        <v>34</v>
      </c>
      <c r="C1242" s="56" t="s">
        <v>787</v>
      </c>
      <c r="D1242" s="50"/>
      <c r="E1242" s="50"/>
      <c r="F1242" s="55">
        <v>47</v>
      </c>
      <c r="G1242" s="55">
        <v>19</v>
      </c>
      <c r="H1242" s="50" t="s">
        <v>745</v>
      </c>
      <c r="I1242" s="50" t="s">
        <v>354</v>
      </c>
      <c r="J1242" s="62">
        <v>1</v>
      </c>
      <c r="K1242" s="70"/>
      <c r="L1242" s="33"/>
      <c r="M1242" s="33">
        <v>200</v>
      </c>
      <c r="N1242" s="33"/>
    </row>
    <row r="1243" spans="1:14" s="2" customFormat="1" ht="27.75" customHeight="1">
      <c r="A1243" s="20" t="s">
        <v>763</v>
      </c>
      <c r="B1243" s="50" t="s">
        <v>35</v>
      </c>
      <c r="C1243" s="56" t="s">
        <v>788</v>
      </c>
      <c r="D1243" s="50"/>
      <c r="E1243" s="50"/>
      <c r="F1243" s="55">
        <v>92.75</v>
      </c>
      <c r="G1243" s="55">
        <v>26.3</v>
      </c>
      <c r="H1243" s="50" t="s">
        <v>745</v>
      </c>
      <c r="I1243" s="50" t="s">
        <v>354</v>
      </c>
      <c r="J1243" s="62">
        <v>1</v>
      </c>
      <c r="K1243" s="70"/>
      <c r="L1243" s="33"/>
      <c r="M1243" s="33">
        <v>260</v>
      </c>
      <c r="N1243" s="33"/>
    </row>
    <row r="1244" spans="1:14" s="2" customFormat="1" ht="27.75" customHeight="1">
      <c r="A1244" s="20" t="s">
        <v>763</v>
      </c>
      <c r="B1244" s="50" t="s">
        <v>662</v>
      </c>
      <c r="C1244" s="56" t="s">
        <v>789</v>
      </c>
      <c r="D1244" s="50"/>
      <c r="E1244" s="50"/>
      <c r="F1244" s="55">
        <v>45.5</v>
      </c>
      <c r="G1244" s="55"/>
      <c r="H1244" s="50" t="s">
        <v>353</v>
      </c>
      <c r="I1244" s="50" t="s">
        <v>354</v>
      </c>
      <c r="J1244" s="62">
        <v>1</v>
      </c>
      <c r="K1244" s="70"/>
      <c r="L1244" s="33"/>
      <c r="M1244" s="33">
        <v>300</v>
      </c>
      <c r="N1244" s="33"/>
    </row>
    <row r="1245" spans="1:14" s="2" customFormat="1" ht="27.75" customHeight="1">
      <c r="A1245" s="20" t="s">
        <v>763</v>
      </c>
      <c r="B1245" s="50" t="s">
        <v>103</v>
      </c>
      <c r="C1245" s="56" t="s">
        <v>790</v>
      </c>
      <c r="D1245" s="50"/>
      <c r="E1245" s="50"/>
      <c r="F1245" s="55">
        <v>54</v>
      </c>
      <c r="G1245" s="55"/>
      <c r="H1245" s="50" t="s">
        <v>745</v>
      </c>
      <c r="I1245" s="50" t="s">
        <v>354</v>
      </c>
      <c r="J1245" s="62">
        <v>1</v>
      </c>
      <c r="K1245" s="70"/>
      <c r="L1245" s="33"/>
      <c r="M1245" s="33"/>
      <c r="N1245" s="33"/>
    </row>
    <row r="1246" spans="1:14" s="2" customFormat="1" ht="27.75" customHeight="1">
      <c r="A1246" s="20" t="s">
        <v>763</v>
      </c>
      <c r="B1246" s="50" t="s">
        <v>37</v>
      </c>
      <c r="C1246" s="56" t="s">
        <v>791</v>
      </c>
      <c r="D1246" s="50"/>
      <c r="E1246" s="50"/>
      <c r="F1246" s="55">
        <v>50.36</v>
      </c>
      <c r="G1246" s="55">
        <v>10.8</v>
      </c>
      <c r="H1246" s="50" t="s">
        <v>792</v>
      </c>
      <c r="I1246" s="50" t="s">
        <v>354</v>
      </c>
      <c r="J1246" s="62">
        <v>1</v>
      </c>
      <c r="K1246" s="70"/>
      <c r="L1246" s="33"/>
      <c r="M1246" s="33">
        <v>200</v>
      </c>
      <c r="N1246" s="33"/>
    </row>
    <row r="1247" spans="1:14" s="2" customFormat="1" ht="27.75" customHeight="1">
      <c r="A1247" s="20" t="s">
        <v>763</v>
      </c>
      <c r="B1247" s="50" t="s">
        <v>177</v>
      </c>
      <c r="C1247" s="56" t="s">
        <v>793</v>
      </c>
      <c r="D1247" s="50"/>
      <c r="E1247" s="50"/>
      <c r="F1247" s="55">
        <v>80.938</v>
      </c>
      <c r="G1247" s="55">
        <v>14.5</v>
      </c>
      <c r="H1247" s="50" t="s">
        <v>745</v>
      </c>
      <c r="I1247" s="50" t="s">
        <v>354</v>
      </c>
      <c r="J1247" s="62">
        <v>1</v>
      </c>
      <c r="K1247" s="70"/>
      <c r="L1247" s="33"/>
      <c r="M1247" s="33"/>
      <c r="N1247" s="33">
        <v>110</v>
      </c>
    </row>
    <row r="1248" spans="1:14" s="2" customFormat="1" ht="27.75" customHeight="1">
      <c r="A1248" s="20" t="s">
        <v>763</v>
      </c>
      <c r="B1248" s="50" t="s">
        <v>255</v>
      </c>
      <c r="C1248" s="56" t="s">
        <v>794</v>
      </c>
      <c r="D1248" s="50"/>
      <c r="E1248" s="50"/>
      <c r="F1248" s="55">
        <v>32.6</v>
      </c>
      <c r="G1248" s="55">
        <v>3</v>
      </c>
      <c r="H1248" s="50" t="s">
        <v>745</v>
      </c>
      <c r="I1248" s="50" t="s">
        <v>354</v>
      </c>
      <c r="J1248" s="62">
        <v>1</v>
      </c>
      <c r="K1248" s="70"/>
      <c r="L1248" s="33"/>
      <c r="M1248" s="33"/>
      <c r="N1248" s="33"/>
    </row>
    <row r="1249" spans="1:14" s="2" customFormat="1" ht="27.75" customHeight="1">
      <c r="A1249" s="20" t="s">
        <v>763</v>
      </c>
      <c r="B1249" s="50" t="s">
        <v>141</v>
      </c>
      <c r="C1249" s="56" t="s">
        <v>794</v>
      </c>
      <c r="D1249" s="50"/>
      <c r="E1249" s="50"/>
      <c r="F1249" s="55">
        <v>34.4</v>
      </c>
      <c r="G1249" s="55">
        <v>8</v>
      </c>
      <c r="H1249" s="50" t="s">
        <v>745</v>
      </c>
      <c r="I1249" s="50" t="s">
        <v>354</v>
      </c>
      <c r="J1249" s="62">
        <v>1</v>
      </c>
      <c r="K1249" s="70"/>
      <c r="L1249" s="33"/>
      <c r="M1249" s="33"/>
      <c r="N1249" s="33"/>
    </row>
    <row r="1250" spans="1:14" s="2" customFormat="1" ht="27.75" customHeight="1">
      <c r="A1250" s="20" t="s">
        <v>763</v>
      </c>
      <c r="B1250" s="50" t="s">
        <v>475</v>
      </c>
      <c r="C1250" s="56" t="s">
        <v>795</v>
      </c>
      <c r="D1250" s="50"/>
      <c r="E1250" s="50"/>
      <c r="F1250" s="55">
        <v>40</v>
      </c>
      <c r="G1250" s="55"/>
      <c r="H1250" s="50" t="s">
        <v>745</v>
      </c>
      <c r="I1250" s="50" t="s">
        <v>354</v>
      </c>
      <c r="J1250" s="62">
        <v>1</v>
      </c>
      <c r="K1250" s="70"/>
      <c r="L1250" s="33"/>
      <c r="M1250" s="33"/>
      <c r="N1250" s="33"/>
    </row>
    <row r="1251" spans="1:14" s="2" customFormat="1" ht="27.75" customHeight="1">
      <c r="A1251" s="20" t="s">
        <v>763</v>
      </c>
      <c r="B1251" s="50" t="s">
        <v>84</v>
      </c>
      <c r="C1251" s="56" t="s">
        <v>796</v>
      </c>
      <c r="D1251" s="50"/>
      <c r="E1251" s="50"/>
      <c r="F1251" s="55">
        <v>40</v>
      </c>
      <c r="G1251" s="55">
        <v>3.08</v>
      </c>
      <c r="H1251" s="50" t="s">
        <v>745</v>
      </c>
      <c r="I1251" s="50" t="s">
        <v>354</v>
      </c>
      <c r="J1251" s="62">
        <v>1</v>
      </c>
      <c r="K1251" s="70"/>
      <c r="L1251" s="33"/>
      <c r="M1251" s="33"/>
      <c r="N1251" s="33"/>
    </row>
    <row r="1252" spans="1:14" s="2" customFormat="1" ht="42.75" customHeight="1">
      <c r="A1252" s="20" t="s">
        <v>763</v>
      </c>
      <c r="B1252" s="50" t="s">
        <v>143</v>
      </c>
      <c r="C1252" s="56" t="s">
        <v>797</v>
      </c>
      <c r="D1252" s="50"/>
      <c r="E1252" s="50"/>
      <c r="F1252" s="55">
        <v>77.2</v>
      </c>
      <c r="G1252" s="55">
        <v>33</v>
      </c>
      <c r="H1252" s="50" t="s">
        <v>798</v>
      </c>
      <c r="I1252" s="50" t="s">
        <v>354</v>
      </c>
      <c r="J1252" s="62">
        <v>1</v>
      </c>
      <c r="K1252" s="70"/>
      <c r="L1252" s="33"/>
      <c r="M1252" s="33">
        <v>850</v>
      </c>
      <c r="N1252" s="33">
        <v>400</v>
      </c>
    </row>
    <row r="1253" spans="1:14" s="2" customFormat="1" ht="27.75" customHeight="1">
      <c r="A1253" s="20" t="s">
        <v>763</v>
      </c>
      <c r="B1253" s="50" t="s">
        <v>38</v>
      </c>
      <c r="C1253" s="56" t="s">
        <v>799</v>
      </c>
      <c r="D1253" s="50"/>
      <c r="E1253" s="50"/>
      <c r="F1253" s="55">
        <v>85</v>
      </c>
      <c r="G1253" s="55">
        <v>23</v>
      </c>
      <c r="H1253" s="50" t="s">
        <v>798</v>
      </c>
      <c r="I1253" s="50" t="s">
        <v>354</v>
      </c>
      <c r="J1253" s="62">
        <v>1</v>
      </c>
      <c r="K1253" s="70"/>
      <c r="L1253" s="33"/>
      <c r="M1253" s="33"/>
      <c r="N1253" s="33">
        <v>300</v>
      </c>
    </row>
    <row r="1254" spans="1:14" s="2" customFormat="1" ht="27.75" customHeight="1">
      <c r="A1254" s="20" t="s">
        <v>763</v>
      </c>
      <c r="B1254" s="50" t="s">
        <v>312</v>
      </c>
      <c r="C1254" s="56" t="s">
        <v>800</v>
      </c>
      <c r="D1254" s="50"/>
      <c r="E1254" s="50"/>
      <c r="F1254" s="55">
        <v>84.5</v>
      </c>
      <c r="G1254" s="55">
        <v>16.5</v>
      </c>
      <c r="H1254" s="50" t="s">
        <v>798</v>
      </c>
      <c r="I1254" s="50" t="s">
        <v>354</v>
      </c>
      <c r="J1254" s="62">
        <v>1</v>
      </c>
      <c r="K1254" s="70"/>
      <c r="L1254" s="33"/>
      <c r="M1254" s="33">
        <v>300</v>
      </c>
      <c r="N1254" s="33"/>
    </row>
    <row r="1255" spans="1:14" s="2" customFormat="1" ht="27.75" customHeight="1">
      <c r="A1255" s="20" t="s">
        <v>763</v>
      </c>
      <c r="B1255" s="50" t="s">
        <v>39</v>
      </c>
      <c r="C1255" s="56" t="s">
        <v>801</v>
      </c>
      <c r="D1255" s="50"/>
      <c r="E1255" s="50"/>
      <c r="F1255" s="55">
        <v>87</v>
      </c>
      <c r="G1255" s="55">
        <v>21</v>
      </c>
      <c r="H1255" s="50" t="s">
        <v>798</v>
      </c>
      <c r="I1255" s="50" t="s">
        <v>354</v>
      </c>
      <c r="J1255" s="62">
        <v>1</v>
      </c>
      <c r="K1255" s="70"/>
      <c r="L1255" s="33"/>
      <c r="M1255" s="33"/>
      <c r="N1255" s="33"/>
    </row>
    <row r="1256" spans="1:14" s="2" customFormat="1" ht="27.75" customHeight="1">
      <c r="A1256" s="20" t="s">
        <v>763</v>
      </c>
      <c r="B1256" s="50" t="s">
        <v>40</v>
      </c>
      <c r="C1256" s="56" t="s">
        <v>802</v>
      </c>
      <c r="D1256" s="50"/>
      <c r="E1256" s="50"/>
      <c r="F1256" s="55">
        <v>38.6</v>
      </c>
      <c r="G1256" s="55">
        <v>1.6</v>
      </c>
      <c r="H1256" s="50" t="s">
        <v>798</v>
      </c>
      <c r="I1256" s="50" t="s">
        <v>354</v>
      </c>
      <c r="J1256" s="62">
        <v>1</v>
      </c>
      <c r="K1256" s="70"/>
      <c r="L1256" s="33"/>
      <c r="M1256" s="33">
        <v>200</v>
      </c>
      <c r="N1256" s="33"/>
    </row>
    <row r="1257" spans="1:14" s="2" customFormat="1" ht="27.75" customHeight="1">
      <c r="A1257" s="20" t="s">
        <v>763</v>
      </c>
      <c r="B1257" s="50" t="s">
        <v>42</v>
      </c>
      <c r="C1257" s="56" t="s">
        <v>803</v>
      </c>
      <c r="D1257" s="50"/>
      <c r="E1257" s="50"/>
      <c r="F1257" s="55">
        <v>48</v>
      </c>
      <c r="G1257" s="55">
        <v>5.5</v>
      </c>
      <c r="H1257" s="50" t="s">
        <v>798</v>
      </c>
      <c r="I1257" s="50" t="s">
        <v>354</v>
      </c>
      <c r="J1257" s="62">
        <v>1</v>
      </c>
      <c r="K1257" s="70"/>
      <c r="L1257" s="33"/>
      <c r="M1257" s="33">
        <v>200</v>
      </c>
      <c r="N1257" s="33"/>
    </row>
    <row r="1258" spans="1:14" s="2" customFormat="1" ht="27.75" customHeight="1">
      <c r="A1258" s="20" t="s">
        <v>763</v>
      </c>
      <c r="B1258" s="50" t="s">
        <v>43</v>
      </c>
      <c r="C1258" s="56" t="s">
        <v>804</v>
      </c>
      <c r="D1258" s="50"/>
      <c r="E1258" s="50"/>
      <c r="F1258" s="55">
        <v>40</v>
      </c>
      <c r="G1258" s="55">
        <v>1</v>
      </c>
      <c r="H1258" s="50" t="s">
        <v>798</v>
      </c>
      <c r="I1258" s="50" t="s">
        <v>354</v>
      </c>
      <c r="J1258" s="62">
        <v>1</v>
      </c>
      <c r="K1258" s="70"/>
      <c r="L1258" s="33"/>
      <c r="M1258" s="33"/>
      <c r="N1258" s="33"/>
    </row>
    <row r="1259" spans="1:14" s="2" customFormat="1" ht="27.75" customHeight="1">
      <c r="A1259" s="20" t="s">
        <v>763</v>
      </c>
      <c r="B1259" s="50" t="s">
        <v>44</v>
      </c>
      <c r="C1259" s="56" t="s">
        <v>804</v>
      </c>
      <c r="D1259" s="50"/>
      <c r="E1259" s="50"/>
      <c r="F1259" s="55">
        <v>72</v>
      </c>
      <c r="G1259" s="55">
        <v>2</v>
      </c>
      <c r="H1259" s="50" t="s">
        <v>798</v>
      </c>
      <c r="I1259" s="50" t="s">
        <v>354</v>
      </c>
      <c r="J1259" s="62">
        <v>1</v>
      </c>
      <c r="K1259" s="70"/>
      <c r="L1259" s="33"/>
      <c r="M1259" s="33"/>
      <c r="N1259" s="33"/>
    </row>
    <row r="1260" spans="1:14" s="2" customFormat="1" ht="40.5" customHeight="1">
      <c r="A1260" s="20" t="s">
        <v>763</v>
      </c>
      <c r="B1260" s="50" t="s">
        <v>145</v>
      </c>
      <c r="C1260" s="56" t="s">
        <v>805</v>
      </c>
      <c r="D1260" s="50"/>
      <c r="E1260" s="50"/>
      <c r="F1260" s="55">
        <v>57</v>
      </c>
      <c r="G1260" s="55">
        <v>1.5</v>
      </c>
      <c r="H1260" s="50" t="s">
        <v>798</v>
      </c>
      <c r="I1260" s="50" t="s">
        <v>354</v>
      </c>
      <c r="J1260" s="62">
        <v>1</v>
      </c>
      <c r="K1260" s="70"/>
      <c r="L1260" s="33"/>
      <c r="M1260" s="33">
        <v>200</v>
      </c>
      <c r="N1260" s="33">
        <v>110</v>
      </c>
    </row>
    <row r="1261" spans="1:14" s="2" customFormat="1" ht="27.75" customHeight="1">
      <c r="A1261" s="20" t="s">
        <v>763</v>
      </c>
      <c r="B1261" s="50" t="s">
        <v>343</v>
      </c>
      <c r="C1261" s="56" t="s">
        <v>806</v>
      </c>
      <c r="D1261" s="50"/>
      <c r="E1261" s="50"/>
      <c r="F1261" s="55">
        <v>30.31</v>
      </c>
      <c r="G1261" s="55">
        <v>8</v>
      </c>
      <c r="H1261" s="50" t="s">
        <v>798</v>
      </c>
      <c r="I1261" s="50" t="s">
        <v>354</v>
      </c>
      <c r="J1261" s="62">
        <v>1</v>
      </c>
      <c r="K1261" s="70"/>
      <c r="L1261" s="33"/>
      <c r="M1261" s="33"/>
      <c r="N1261" s="33"/>
    </row>
    <row r="1262" spans="1:14" s="2" customFormat="1" ht="27.75" customHeight="1">
      <c r="A1262" s="20" t="s">
        <v>763</v>
      </c>
      <c r="B1262" s="50" t="s">
        <v>45</v>
      </c>
      <c r="C1262" s="56" t="s">
        <v>807</v>
      </c>
      <c r="D1262" s="50"/>
      <c r="E1262" s="50"/>
      <c r="F1262" s="55">
        <v>34.06</v>
      </c>
      <c r="G1262" s="55">
        <v>2</v>
      </c>
      <c r="H1262" s="50" t="s">
        <v>798</v>
      </c>
      <c r="I1262" s="50" t="s">
        <v>354</v>
      </c>
      <c r="J1262" s="62">
        <v>1</v>
      </c>
      <c r="K1262" s="70"/>
      <c r="L1262" s="33"/>
      <c r="M1262" s="33"/>
      <c r="N1262" s="33"/>
    </row>
    <row r="1263" spans="1:14" s="2" customFormat="1" ht="27.75" customHeight="1">
      <c r="A1263" s="20" t="s">
        <v>763</v>
      </c>
      <c r="B1263" s="50" t="s">
        <v>259</v>
      </c>
      <c r="C1263" s="56" t="s">
        <v>794</v>
      </c>
      <c r="D1263" s="50"/>
      <c r="E1263" s="50"/>
      <c r="F1263" s="55">
        <v>58</v>
      </c>
      <c r="G1263" s="55">
        <v>8</v>
      </c>
      <c r="H1263" s="50" t="s">
        <v>353</v>
      </c>
      <c r="I1263" s="50" t="s">
        <v>354</v>
      </c>
      <c r="J1263" s="62">
        <v>1</v>
      </c>
      <c r="K1263" s="70"/>
      <c r="L1263" s="33"/>
      <c r="M1263" s="33"/>
      <c r="N1263" s="33"/>
    </row>
    <row r="1264" spans="1:14" s="2" customFormat="1" ht="27.75" customHeight="1">
      <c r="A1264" s="20" t="s">
        <v>763</v>
      </c>
      <c r="B1264" s="50" t="s">
        <v>46</v>
      </c>
      <c r="C1264" s="56" t="s">
        <v>808</v>
      </c>
      <c r="D1264" s="50"/>
      <c r="E1264" s="50"/>
      <c r="F1264" s="55">
        <v>80</v>
      </c>
      <c r="G1264" s="55">
        <v>2</v>
      </c>
      <c r="H1264" s="50" t="s">
        <v>798</v>
      </c>
      <c r="I1264" s="50" t="s">
        <v>354</v>
      </c>
      <c r="J1264" s="62">
        <v>1</v>
      </c>
      <c r="K1264" s="70"/>
      <c r="L1264" s="33"/>
      <c r="M1264" s="33"/>
      <c r="N1264" s="33"/>
    </row>
    <row r="1265" spans="1:14" s="2" customFormat="1" ht="27.75" customHeight="1">
      <c r="A1265" s="20" t="s">
        <v>763</v>
      </c>
      <c r="B1265" s="50" t="s">
        <v>505</v>
      </c>
      <c r="C1265" s="56" t="s">
        <v>809</v>
      </c>
      <c r="D1265" s="50"/>
      <c r="E1265" s="50"/>
      <c r="F1265" s="55">
        <v>60</v>
      </c>
      <c r="G1265" s="55">
        <v>9</v>
      </c>
      <c r="H1265" s="50" t="s">
        <v>798</v>
      </c>
      <c r="I1265" s="50" t="s">
        <v>354</v>
      </c>
      <c r="J1265" s="62">
        <v>1</v>
      </c>
      <c r="K1265" s="70"/>
      <c r="L1265" s="33"/>
      <c r="M1265" s="33"/>
      <c r="N1265" s="33"/>
    </row>
    <row r="1266" spans="1:14" s="2" customFormat="1" ht="27.75" customHeight="1">
      <c r="A1266" s="20" t="s">
        <v>763</v>
      </c>
      <c r="B1266" s="50" t="s">
        <v>265</v>
      </c>
      <c r="C1266" s="56" t="s">
        <v>810</v>
      </c>
      <c r="D1266" s="50"/>
      <c r="E1266" s="50"/>
      <c r="F1266" s="55">
        <v>40</v>
      </c>
      <c r="G1266" s="55">
        <v>4</v>
      </c>
      <c r="H1266" s="50" t="s">
        <v>798</v>
      </c>
      <c r="I1266" s="50" t="s">
        <v>354</v>
      </c>
      <c r="J1266" s="62">
        <v>1</v>
      </c>
      <c r="K1266" s="70"/>
      <c r="L1266" s="33"/>
      <c r="M1266" s="33">
        <v>200</v>
      </c>
      <c r="N1266" s="33"/>
    </row>
    <row r="1267" spans="1:14" s="2" customFormat="1" ht="27.75" customHeight="1">
      <c r="A1267" s="20" t="s">
        <v>763</v>
      </c>
      <c r="B1267" s="50" t="s">
        <v>261</v>
      </c>
      <c r="C1267" s="56" t="s">
        <v>811</v>
      </c>
      <c r="D1267" s="50"/>
      <c r="E1267" s="50"/>
      <c r="F1267" s="55">
        <v>40</v>
      </c>
      <c r="G1267" s="55">
        <v>5</v>
      </c>
      <c r="H1267" s="50" t="s">
        <v>798</v>
      </c>
      <c r="I1267" s="50" t="s">
        <v>354</v>
      </c>
      <c r="J1267" s="62">
        <v>1</v>
      </c>
      <c r="K1267" s="70"/>
      <c r="L1267" s="33"/>
      <c r="M1267" s="33">
        <v>100</v>
      </c>
      <c r="N1267" s="33"/>
    </row>
    <row r="1268" spans="1:14" s="2" customFormat="1" ht="27.75" customHeight="1">
      <c r="A1268" s="20" t="s">
        <v>763</v>
      </c>
      <c r="B1268" s="50" t="s">
        <v>216</v>
      </c>
      <c r="C1268" s="56" t="s">
        <v>812</v>
      </c>
      <c r="D1268" s="50"/>
      <c r="E1268" s="50"/>
      <c r="F1268" s="55">
        <v>81.6</v>
      </c>
      <c r="G1268" s="55">
        <v>10.8</v>
      </c>
      <c r="H1268" s="50" t="s">
        <v>798</v>
      </c>
      <c r="I1268" s="50" t="s">
        <v>354</v>
      </c>
      <c r="J1268" s="62">
        <v>1</v>
      </c>
      <c r="K1268" s="70"/>
      <c r="L1268" s="33"/>
      <c r="M1268" s="33">
        <v>360</v>
      </c>
      <c r="N1268" s="33"/>
    </row>
    <row r="1269" spans="1:14" s="2" customFormat="1" ht="27.75" customHeight="1">
      <c r="A1269" s="20" t="s">
        <v>763</v>
      </c>
      <c r="B1269" s="50" t="s">
        <v>266</v>
      </c>
      <c r="C1269" s="56" t="s">
        <v>813</v>
      </c>
      <c r="D1269" s="50"/>
      <c r="E1269" s="50"/>
      <c r="F1269" s="55">
        <v>59</v>
      </c>
      <c r="G1269" s="55">
        <v>9.78</v>
      </c>
      <c r="H1269" s="50" t="s">
        <v>798</v>
      </c>
      <c r="I1269" s="50" t="s">
        <v>354</v>
      </c>
      <c r="J1269" s="62">
        <v>1</v>
      </c>
      <c r="K1269" s="70"/>
      <c r="L1269" s="33"/>
      <c r="M1269" s="33"/>
      <c r="N1269" s="33"/>
    </row>
    <row r="1270" spans="1:14" s="2" customFormat="1" ht="27.75" customHeight="1">
      <c r="A1270" s="20" t="s">
        <v>763</v>
      </c>
      <c r="B1270" s="50" t="s">
        <v>48</v>
      </c>
      <c r="C1270" s="56" t="s">
        <v>814</v>
      </c>
      <c r="D1270" s="50"/>
      <c r="E1270" s="50"/>
      <c r="F1270" s="55">
        <v>29</v>
      </c>
      <c r="G1270" s="55">
        <v>7</v>
      </c>
      <c r="H1270" s="50" t="s">
        <v>798</v>
      </c>
      <c r="I1270" s="50" t="s">
        <v>354</v>
      </c>
      <c r="J1270" s="62">
        <v>1</v>
      </c>
      <c r="K1270" s="70"/>
      <c r="L1270" s="33"/>
      <c r="M1270" s="33"/>
      <c r="N1270" s="33">
        <v>200</v>
      </c>
    </row>
    <row r="1271" spans="1:14" s="2" customFormat="1" ht="27.75" customHeight="1">
      <c r="A1271" s="20" t="s">
        <v>763</v>
      </c>
      <c r="B1271" s="50" t="s">
        <v>190</v>
      </c>
      <c r="C1271" s="56" t="s">
        <v>815</v>
      </c>
      <c r="D1271" s="50"/>
      <c r="E1271" s="50"/>
      <c r="F1271" s="55">
        <v>29</v>
      </c>
      <c r="G1271" s="55">
        <v>3</v>
      </c>
      <c r="H1271" s="50" t="s">
        <v>798</v>
      </c>
      <c r="I1271" s="50" t="s">
        <v>354</v>
      </c>
      <c r="J1271" s="62">
        <v>1</v>
      </c>
      <c r="K1271" s="70"/>
      <c r="L1271" s="33"/>
      <c r="M1271" s="33">
        <v>200</v>
      </c>
      <c r="N1271" s="33"/>
    </row>
    <row r="1272" spans="1:14" s="2" customFormat="1" ht="27.75" customHeight="1">
      <c r="A1272" s="20" t="s">
        <v>763</v>
      </c>
      <c r="B1272" s="50" t="s">
        <v>49</v>
      </c>
      <c r="C1272" s="56" t="s">
        <v>816</v>
      </c>
      <c r="D1272" s="50"/>
      <c r="E1272" s="50"/>
      <c r="F1272" s="55">
        <v>48.58</v>
      </c>
      <c r="G1272" s="55">
        <v>12</v>
      </c>
      <c r="H1272" s="50" t="s">
        <v>798</v>
      </c>
      <c r="I1272" s="50" t="s">
        <v>354</v>
      </c>
      <c r="J1272" s="62">
        <v>1</v>
      </c>
      <c r="K1272" s="70"/>
      <c r="L1272" s="33"/>
      <c r="M1272" s="33">
        <v>200</v>
      </c>
      <c r="N1272" s="33"/>
    </row>
    <row r="1273" spans="1:14" s="2" customFormat="1" ht="27.75" customHeight="1">
      <c r="A1273" s="20" t="s">
        <v>763</v>
      </c>
      <c r="B1273" s="50" t="s">
        <v>50</v>
      </c>
      <c r="C1273" s="56" t="s">
        <v>817</v>
      </c>
      <c r="D1273" s="50"/>
      <c r="E1273" s="50"/>
      <c r="F1273" s="55">
        <v>85.75</v>
      </c>
      <c r="G1273" s="55">
        <v>5.48</v>
      </c>
      <c r="H1273" s="50" t="s">
        <v>798</v>
      </c>
      <c r="I1273" s="50" t="s">
        <v>354</v>
      </c>
      <c r="J1273" s="62">
        <v>1</v>
      </c>
      <c r="K1273" s="70"/>
      <c r="L1273" s="33"/>
      <c r="M1273" s="33"/>
      <c r="N1273" s="33"/>
    </row>
    <row r="1274" spans="1:14" s="2" customFormat="1" ht="27.75" customHeight="1">
      <c r="A1274" s="20" t="s">
        <v>763</v>
      </c>
      <c r="B1274" s="50" t="s">
        <v>519</v>
      </c>
      <c r="C1274" s="56" t="s">
        <v>818</v>
      </c>
      <c r="D1274" s="50"/>
      <c r="E1274" s="50"/>
      <c r="F1274" s="55">
        <v>57.9</v>
      </c>
      <c r="G1274" s="55">
        <v>49.5</v>
      </c>
      <c r="H1274" s="50" t="s">
        <v>798</v>
      </c>
      <c r="I1274" s="50" t="s">
        <v>354</v>
      </c>
      <c r="J1274" s="62">
        <v>1</v>
      </c>
      <c r="K1274" s="70"/>
      <c r="L1274" s="33"/>
      <c r="M1274" s="33">
        <v>350</v>
      </c>
      <c r="N1274" s="33"/>
    </row>
    <row r="1275" spans="1:14" s="2" customFormat="1" ht="27.75" customHeight="1">
      <c r="A1275" s="20" t="s">
        <v>763</v>
      </c>
      <c r="B1275" s="50" t="s">
        <v>52</v>
      </c>
      <c r="C1275" s="56" t="s">
        <v>819</v>
      </c>
      <c r="D1275" s="50"/>
      <c r="E1275" s="50"/>
      <c r="F1275" s="55">
        <v>43.75</v>
      </c>
      <c r="G1275" s="55">
        <v>3</v>
      </c>
      <c r="H1275" s="50" t="s">
        <v>798</v>
      </c>
      <c r="I1275" s="50" t="s">
        <v>354</v>
      </c>
      <c r="J1275" s="62">
        <v>1</v>
      </c>
      <c r="K1275" s="70"/>
      <c r="L1275" s="33"/>
      <c r="M1275" s="33"/>
      <c r="N1275" s="33"/>
    </row>
    <row r="1276" spans="1:14" s="2" customFormat="1" ht="27.75" customHeight="1">
      <c r="A1276" s="20" t="s">
        <v>763</v>
      </c>
      <c r="B1276" s="50" t="s">
        <v>274</v>
      </c>
      <c r="C1276" s="56" t="s">
        <v>820</v>
      </c>
      <c r="D1276" s="50"/>
      <c r="E1276" s="50"/>
      <c r="F1276" s="55">
        <v>48.09</v>
      </c>
      <c r="G1276" s="55">
        <v>7.04</v>
      </c>
      <c r="H1276" s="50" t="s">
        <v>798</v>
      </c>
      <c r="I1276" s="50" t="s">
        <v>354</v>
      </c>
      <c r="J1276" s="62">
        <v>1</v>
      </c>
      <c r="K1276" s="70"/>
      <c r="L1276" s="33"/>
      <c r="M1276" s="33">
        <v>339</v>
      </c>
      <c r="N1276" s="33"/>
    </row>
    <row r="1277" spans="1:14" s="2" customFormat="1" ht="27.75" customHeight="1">
      <c r="A1277" s="20" t="s">
        <v>763</v>
      </c>
      <c r="B1277" s="50" t="s">
        <v>155</v>
      </c>
      <c r="C1277" s="56" t="s">
        <v>821</v>
      </c>
      <c r="D1277" s="50"/>
      <c r="E1277" s="50"/>
      <c r="F1277" s="55">
        <v>47</v>
      </c>
      <c r="G1277" s="55">
        <v>8.1</v>
      </c>
      <c r="H1277" s="50" t="s">
        <v>798</v>
      </c>
      <c r="I1277" s="50" t="s">
        <v>354</v>
      </c>
      <c r="J1277" s="62">
        <v>1</v>
      </c>
      <c r="K1277" s="70"/>
      <c r="L1277" s="33"/>
      <c r="M1277" s="33">
        <v>220</v>
      </c>
      <c r="N1277" s="33"/>
    </row>
    <row r="1278" spans="1:14" s="2" customFormat="1" ht="27.75" customHeight="1">
      <c r="A1278" s="20" t="s">
        <v>763</v>
      </c>
      <c r="B1278" s="50" t="s">
        <v>164</v>
      </c>
      <c r="C1278" s="56" t="s">
        <v>822</v>
      </c>
      <c r="D1278" s="50"/>
      <c r="E1278" s="50"/>
      <c r="F1278" s="55">
        <v>44.21</v>
      </c>
      <c r="G1278" s="55">
        <v>10.3</v>
      </c>
      <c r="H1278" s="50" t="s">
        <v>798</v>
      </c>
      <c r="I1278" s="50" t="s">
        <v>354</v>
      </c>
      <c r="J1278" s="62">
        <v>1</v>
      </c>
      <c r="K1278" s="70"/>
      <c r="L1278" s="33"/>
      <c r="M1278" s="33">
        <v>220</v>
      </c>
      <c r="N1278" s="33"/>
    </row>
    <row r="1279" spans="1:14" s="2" customFormat="1" ht="27.75" customHeight="1">
      <c r="A1279" s="20" t="s">
        <v>763</v>
      </c>
      <c r="B1279" s="50" t="s">
        <v>285</v>
      </c>
      <c r="C1279" s="56" t="s">
        <v>823</v>
      </c>
      <c r="D1279" s="50"/>
      <c r="E1279" s="50"/>
      <c r="F1279" s="55">
        <v>44.21</v>
      </c>
      <c r="G1279" s="55">
        <v>19.25</v>
      </c>
      <c r="H1279" s="50" t="s">
        <v>798</v>
      </c>
      <c r="I1279" s="50" t="s">
        <v>354</v>
      </c>
      <c r="J1279" s="62">
        <v>1</v>
      </c>
      <c r="K1279" s="70"/>
      <c r="L1279" s="33"/>
      <c r="M1279" s="33">
        <v>250</v>
      </c>
      <c r="N1279" s="33"/>
    </row>
    <row r="1280" spans="1:14" s="2" customFormat="1" ht="27.75" customHeight="1">
      <c r="A1280" s="20" t="s">
        <v>763</v>
      </c>
      <c r="B1280" s="50" t="s">
        <v>229</v>
      </c>
      <c r="C1280" s="56" t="s">
        <v>824</v>
      </c>
      <c r="D1280" s="50"/>
      <c r="E1280" s="50"/>
      <c r="F1280" s="55">
        <v>16</v>
      </c>
      <c r="G1280" s="55">
        <v>12</v>
      </c>
      <c r="H1280" s="50" t="s">
        <v>798</v>
      </c>
      <c r="I1280" s="50" t="s">
        <v>354</v>
      </c>
      <c r="J1280" s="62">
        <v>1</v>
      </c>
      <c r="K1280" s="70"/>
      <c r="L1280" s="33"/>
      <c r="M1280" s="33">
        <v>200</v>
      </c>
      <c r="N1280" s="33"/>
    </row>
    <row r="1281" spans="1:14" s="2" customFormat="1" ht="27.75" customHeight="1">
      <c r="A1281" s="20" t="s">
        <v>763</v>
      </c>
      <c r="B1281" s="50" t="s">
        <v>53</v>
      </c>
      <c r="C1281" s="56" t="s">
        <v>825</v>
      </c>
      <c r="D1281" s="50"/>
      <c r="E1281" s="50"/>
      <c r="F1281" s="55">
        <v>48</v>
      </c>
      <c r="G1281" s="55">
        <v>9</v>
      </c>
      <c r="H1281" s="50" t="s">
        <v>798</v>
      </c>
      <c r="I1281" s="50" t="s">
        <v>354</v>
      </c>
      <c r="J1281" s="62">
        <v>1</v>
      </c>
      <c r="K1281" s="70"/>
      <c r="L1281" s="33"/>
      <c r="M1281" s="33"/>
      <c r="N1281" s="33"/>
    </row>
    <row r="1282" spans="1:14" s="2" customFormat="1" ht="27.75" customHeight="1">
      <c r="A1282" s="20" t="s">
        <v>763</v>
      </c>
      <c r="B1282" s="50" t="s">
        <v>199</v>
      </c>
      <c r="C1282" s="56" t="s">
        <v>826</v>
      </c>
      <c r="D1282" s="50"/>
      <c r="E1282" s="50"/>
      <c r="F1282" s="55">
        <v>42</v>
      </c>
      <c r="G1282" s="55">
        <v>24.73</v>
      </c>
      <c r="H1282" s="50" t="s">
        <v>798</v>
      </c>
      <c r="I1282" s="50" t="s">
        <v>354</v>
      </c>
      <c r="J1282" s="62">
        <v>1</v>
      </c>
      <c r="K1282" s="70"/>
      <c r="L1282" s="33"/>
      <c r="M1282" s="33"/>
      <c r="N1282" s="33"/>
    </row>
    <row r="1283" spans="1:14" s="2" customFormat="1" ht="27.75" customHeight="1">
      <c r="A1283" s="20" t="s">
        <v>763</v>
      </c>
      <c r="B1283" s="50" t="s">
        <v>233</v>
      </c>
      <c r="C1283" s="56" t="s">
        <v>774</v>
      </c>
      <c r="D1283" s="50"/>
      <c r="E1283" s="50"/>
      <c r="F1283" s="55">
        <v>30</v>
      </c>
      <c r="G1283" s="55">
        <v>18</v>
      </c>
      <c r="H1283" s="50" t="s">
        <v>798</v>
      </c>
      <c r="I1283" s="50" t="s">
        <v>354</v>
      </c>
      <c r="J1283" s="62">
        <v>1</v>
      </c>
      <c r="K1283" s="70"/>
      <c r="L1283" s="33"/>
      <c r="M1283" s="33"/>
      <c r="N1283" s="33"/>
    </row>
    <row r="1284" spans="1:14" s="2" customFormat="1" ht="27.75" customHeight="1">
      <c r="A1284" s="20" t="s">
        <v>763</v>
      </c>
      <c r="B1284" s="50" t="s">
        <v>291</v>
      </c>
      <c r="C1284" s="56" t="s">
        <v>827</v>
      </c>
      <c r="D1284" s="50"/>
      <c r="E1284" s="50"/>
      <c r="F1284" s="55">
        <v>30</v>
      </c>
      <c r="G1284" s="55">
        <v>0.5</v>
      </c>
      <c r="H1284" s="50" t="s">
        <v>798</v>
      </c>
      <c r="I1284" s="50" t="s">
        <v>354</v>
      </c>
      <c r="J1284" s="62">
        <v>1</v>
      </c>
      <c r="K1284" s="70"/>
      <c r="L1284" s="33"/>
      <c r="M1284" s="33"/>
      <c r="N1284" s="33"/>
    </row>
    <row r="1285" spans="1:14" s="2" customFormat="1" ht="27.75" customHeight="1">
      <c r="A1285" s="20" t="s">
        <v>763</v>
      </c>
      <c r="B1285" s="27" t="s">
        <v>25</v>
      </c>
      <c r="C1285" s="57" t="s">
        <v>828</v>
      </c>
      <c r="D1285" s="27"/>
      <c r="E1285" s="27"/>
      <c r="F1285" s="55">
        <v>918</v>
      </c>
      <c r="G1285" s="55">
        <v>15</v>
      </c>
      <c r="H1285" s="50" t="s">
        <v>353</v>
      </c>
      <c r="I1285" s="50" t="s">
        <v>354</v>
      </c>
      <c r="J1285" s="62">
        <v>1</v>
      </c>
      <c r="K1285" s="70"/>
      <c r="L1285" s="33">
        <v>300</v>
      </c>
      <c r="M1285" s="33"/>
      <c r="N1285" s="33"/>
    </row>
    <row r="1286" spans="1:14" s="2" customFormat="1" ht="27.75" customHeight="1">
      <c r="A1286" s="20" t="s">
        <v>763</v>
      </c>
      <c r="B1286" s="27" t="s">
        <v>829</v>
      </c>
      <c r="C1286" s="57" t="s">
        <v>828</v>
      </c>
      <c r="D1286" s="27"/>
      <c r="E1286" s="27"/>
      <c r="F1286" s="55">
        <v>45</v>
      </c>
      <c r="G1286" s="55">
        <v>15</v>
      </c>
      <c r="H1286" s="50" t="s">
        <v>353</v>
      </c>
      <c r="I1286" s="50" t="s">
        <v>354</v>
      </c>
      <c r="J1286" s="62">
        <v>1</v>
      </c>
      <c r="K1286" s="70"/>
      <c r="L1286" s="33">
        <v>300</v>
      </c>
      <c r="M1286" s="33"/>
      <c r="N1286" s="33"/>
    </row>
    <row r="1287" spans="1:14" s="2" customFormat="1" ht="27.75" customHeight="1">
      <c r="A1287" s="20" t="s">
        <v>763</v>
      </c>
      <c r="B1287" s="27" t="s">
        <v>32</v>
      </c>
      <c r="C1287" s="57" t="s">
        <v>828</v>
      </c>
      <c r="D1287" s="27"/>
      <c r="E1287" s="27"/>
      <c r="F1287" s="55">
        <v>48</v>
      </c>
      <c r="G1287" s="55">
        <v>15</v>
      </c>
      <c r="H1287" s="50" t="s">
        <v>353</v>
      </c>
      <c r="I1287" s="50" t="s">
        <v>354</v>
      </c>
      <c r="J1287" s="62">
        <v>1</v>
      </c>
      <c r="K1287" s="70"/>
      <c r="L1287" s="33">
        <v>300</v>
      </c>
      <c r="M1287" s="33"/>
      <c r="N1287" s="33"/>
    </row>
    <row r="1288" spans="1:14" s="2" customFormat="1" ht="27.75" customHeight="1">
      <c r="A1288" s="20" t="s">
        <v>763</v>
      </c>
      <c r="B1288" s="27" t="s">
        <v>174</v>
      </c>
      <c r="C1288" s="57" t="s">
        <v>828</v>
      </c>
      <c r="D1288" s="27"/>
      <c r="E1288" s="27"/>
      <c r="F1288" s="55">
        <v>43</v>
      </c>
      <c r="G1288" s="55">
        <v>15</v>
      </c>
      <c r="H1288" s="50" t="s">
        <v>353</v>
      </c>
      <c r="I1288" s="50" t="s">
        <v>354</v>
      </c>
      <c r="J1288" s="62">
        <v>1</v>
      </c>
      <c r="K1288" s="70"/>
      <c r="L1288" s="33">
        <v>300</v>
      </c>
      <c r="M1288" s="33"/>
      <c r="N1288" s="33"/>
    </row>
    <row r="1289" spans="1:14" s="2" customFormat="1" ht="27.75" customHeight="1">
      <c r="A1289" s="20" t="s">
        <v>763</v>
      </c>
      <c r="B1289" s="27" t="s">
        <v>134</v>
      </c>
      <c r="C1289" s="57" t="s">
        <v>828</v>
      </c>
      <c r="D1289" s="27"/>
      <c r="E1289" s="27"/>
      <c r="F1289" s="55">
        <v>45</v>
      </c>
      <c r="G1289" s="55">
        <v>15</v>
      </c>
      <c r="H1289" s="50" t="s">
        <v>353</v>
      </c>
      <c r="I1289" s="50" t="s">
        <v>354</v>
      </c>
      <c r="J1289" s="62">
        <v>1</v>
      </c>
      <c r="K1289" s="70"/>
      <c r="L1289" s="33">
        <v>300</v>
      </c>
      <c r="M1289" s="33"/>
      <c r="N1289" s="33"/>
    </row>
    <row r="1290" spans="1:14" s="2" customFormat="1" ht="27.75" customHeight="1">
      <c r="A1290" s="20" t="s">
        <v>763</v>
      </c>
      <c r="B1290" s="27" t="s">
        <v>452</v>
      </c>
      <c r="C1290" s="57" t="s">
        <v>828</v>
      </c>
      <c r="D1290" s="27"/>
      <c r="E1290" s="27"/>
      <c r="F1290" s="55">
        <v>43</v>
      </c>
      <c r="G1290" s="55">
        <v>15</v>
      </c>
      <c r="H1290" s="50" t="s">
        <v>353</v>
      </c>
      <c r="I1290" s="50" t="s">
        <v>354</v>
      </c>
      <c r="J1290" s="62">
        <v>1</v>
      </c>
      <c r="K1290" s="70"/>
      <c r="L1290" s="33">
        <v>300</v>
      </c>
      <c r="M1290" s="33"/>
      <c r="N1290" s="33"/>
    </row>
    <row r="1291" spans="1:14" s="2" customFormat="1" ht="27.75" customHeight="1">
      <c r="A1291" s="20" t="s">
        <v>763</v>
      </c>
      <c r="B1291" s="27" t="s">
        <v>452</v>
      </c>
      <c r="C1291" s="57" t="s">
        <v>828</v>
      </c>
      <c r="D1291" s="27"/>
      <c r="E1291" s="27"/>
      <c r="F1291" s="55">
        <v>50</v>
      </c>
      <c r="G1291" s="55">
        <v>15</v>
      </c>
      <c r="H1291" s="50" t="s">
        <v>353</v>
      </c>
      <c r="I1291" s="50" t="s">
        <v>354</v>
      </c>
      <c r="J1291" s="62">
        <v>1</v>
      </c>
      <c r="K1291" s="70"/>
      <c r="L1291" s="33">
        <v>300</v>
      </c>
      <c r="M1291" s="33"/>
      <c r="N1291" s="33"/>
    </row>
    <row r="1292" spans="1:14" s="2" customFormat="1" ht="27.75" customHeight="1">
      <c r="A1292" s="20" t="s">
        <v>763</v>
      </c>
      <c r="B1292" s="27" t="s">
        <v>137</v>
      </c>
      <c r="C1292" s="57" t="s">
        <v>828</v>
      </c>
      <c r="D1292" s="27"/>
      <c r="E1292" s="27"/>
      <c r="F1292" s="55">
        <v>46</v>
      </c>
      <c r="G1292" s="55">
        <v>15</v>
      </c>
      <c r="H1292" s="50" t="s">
        <v>353</v>
      </c>
      <c r="I1292" s="50" t="s">
        <v>354</v>
      </c>
      <c r="J1292" s="62">
        <v>1</v>
      </c>
      <c r="K1292" s="70"/>
      <c r="L1292" s="33">
        <v>300</v>
      </c>
      <c r="M1292" s="33"/>
      <c r="N1292" s="33"/>
    </row>
    <row r="1293" spans="1:14" s="2" customFormat="1" ht="27.75" customHeight="1">
      <c r="A1293" s="20" t="s">
        <v>763</v>
      </c>
      <c r="B1293" s="27" t="s">
        <v>450</v>
      </c>
      <c r="C1293" s="57" t="s">
        <v>828</v>
      </c>
      <c r="D1293" s="27"/>
      <c r="E1293" s="27"/>
      <c r="F1293" s="55">
        <v>48</v>
      </c>
      <c r="G1293" s="55">
        <v>15</v>
      </c>
      <c r="H1293" s="50" t="s">
        <v>353</v>
      </c>
      <c r="I1293" s="50" t="s">
        <v>354</v>
      </c>
      <c r="J1293" s="62">
        <v>1</v>
      </c>
      <c r="K1293" s="70"/>
      <c r="L1293" s="33">
        <v>300</v>
      </c>
      <c r="M1293" s="33"/>
      <c r="N1293" s="33"/>
    </row>
    <row r="1294" spans="1:14" s="2" customFormat="1" ht="27.75" customHeight="1">
      <c r="A1294" s="20" t="s">
        <v>763</v>
      </c>
      <c r="B1294" s="27" t="s">
        <v>460</v>
      </c>
      <c r="C1294" s="57" t="s">
        <v>828</v>
      </c>
      <c r="D1294" s="27"/>
      <c r="E1294" s="27"/>
      <c r="F1294" s="55">
        <v>45</v>
      </c>
      <c r="G1294" s="55">
        <v>15</v>
      </c>
      <c r="H1294" s="50" t="s">
        <v>353</v>
      </c>
      <c r="I1294" s="50" t="s">
        <v>354</v>
      </c>
      <c r="J1294" s="62">
        <v>1</v>
      </c>
      <c r="K1294" s="70"/>
      <c r="L1294" s="33">
        <v>300</v>
      </c>
      <c r="M1294" s="33"/>
      <c r="N1294" s="33"/>
    </row>
    <row r="1295" spans="1:14" s="2" customFormat="1" ht="27.75" customHeight="1">
      <c r="A1295" s="20" t="s">
        <v>763</v>
      </c>
      <c r="B1295" s="27" t="s">
        <v>830</v>
      </c>
      <c r="C1295" s="57" t="s">
        <v>828</v>
      </c>
      <c r="D1295" s="27"/>
      <c r="E1295" s="27"/>
      <c r="F1295" s="55">
        <v>42</v>
      </c>
      <c r="G1295" s="55">
        <v>15</v>
      </c>
      <c r="H1295" s="50" t="s">
        <v>353</v>
      </c>
      <c r="I1295" s="50" t="s">
        <v>354</v>
      </c>
      <c r="J1295" s="62">
        <v>1</v>
      </c>
      <c r="K1295" s="70"/>
      <c r="L1295" s="33">
        <v>300</v>
      </c>
      <c r="M1295" s="33"/>
      <c r="N1295" s="33"/>
    </row>
    <row r="1296" spans="1:14" s="2" customFormat="1" ht="27.75" customHeight="1">
      <c r="A1296" s="20" t="s">
        <v>763</v>
      </c>
      <c r="B1296" s="27" t="s">
        <v>41</v>
      </c>
      <c r="C1296" s="57" t="s">
        <v>828</v>
      </c>
      <c r="D1296" s="27"/>
      <c r="E1296" s="27"/>
      <c r="F1296" s="55">
        <v>44</v>
      </c>
      <c r="G1296" s="55">
        <v>15</v>
      </c>
      <c r="H1296" s="50" t="s">
        <v>353</v>
      </c>
      <c r="I1296" s="50" t="s">
        <v>354</v>
      </c>
      <c r="J1296" s="62">
        <v>1</v>
      </c>
      <c r="K1296" s="70"/>
      <c r="L1296" s="33">
        <v>300</v>
      </c>
      <c r="M1296" s="33"/>
      <c r="N1296" s="33"/>
    </row>
    <row r="1297" spans="1:14" s="2" customFormat="1" ht="27.75" customHeight="1">
      <c r="A1297" s="20" t="s">
        <v>763</v>
      </c>
      <c r="B1297" s="27" t="s">
        <v>344</v>
      </c>
      <c r="C1297" s="57" t="s">
        <v>828</v>
      </c>
      <c r="D1297" s="27"/>
      <c r="E1297" s="27"/>
      <c r="F1297" s="55">
        <v>40</v>
      </c>
      <c r="G1297" s="55">
        <v>15</v>
      </c>
      <c r="H1297" s="50" t="s">
        <v>353</v>
      </c>
      <c r="I1297" s="50" t="s">
        <v>354</v>
      </c>
      <c r="J1297" s="62">
        <v>1</v>
      </c>
      <c r="K1297" s="70"/>
      <c r="L1297" s="33">
        <v>300</v>
      </c>
      <c r="M1297" s="33"/>
      <c r="N1297" s="33"/>
    </row>
    <row r="1298" spans="1:14" s="2" customFormat="1" ht="27.75" customHeight="1">
      <c r="A1298" s="20" t="s">
        <v>763</v>
      </c>
      <c r="B1298" s="27" t="s">
        <v>720</v>
      </c>
      <c r="C1298" s="57" t="s">
        <v>828</v>
      </c>
      <c r="D1298" s="27"/>
      <c r="E1298" s="27"/>
      <c r="F1298" s="55">
        <v>43</v>
      </c>
      <c r="G1298" s="55">
        <v>15</v>
      </c>
      <c r="H1298" s="50" t="s">
        <v>353</v>
      </c>
      <c r="I1298" s="50" t="s">
        <v>354</v>
      </c>
      <c r="J1298" s="62">
        <v>1</v>
      </c>
      <c r="K1298" s="70"/>
      <c r="L1298" s="33">
        <v>300</v>
      </c>
      <c r="M1298" s="33"/>
      <c r="N1298" s="33"/>
    </row>
    <row r="1299" spans="1:14" s="2" customFormat="1" ht="27.75" customHeight="1">
      <c r="A1299" s="20" t="s">
        <v>763</v>
      </c>
      <c r="B1299" s="27" t="s">
        <v>188</v>
      </c>
      <c r="C1299" s="57" t="s">
        <v>828</v>
      </c>
      <c r="D1299" s="27"/>
      <c r="E1299" s="27"/>
      <c r="F1299" s="55">
        <v>45</v>
      </c>
      <c r="G1299" s="55">
        <v>15</v>
      </c>
      <c r="H1299" s="50" t="s">
        <v>353</v>
      </c>
      <c r="I1299" s="50" t="s">
        <v>354</v>
      </c>
      <c r="J1299" s="62">
        <v>1</v>
      </c>
      <c r="K1299" s="70"/>
      <c r="L1299" s="33">
        <v>300</v>
      </c>
      <c r="M1299" s="33"/>
      <c r="N1299" s="33"/>
    </row>
    <row r="1300" spans="1:14" s="2" customFormat="1" ht="27.75" customHeight="1">
      <c r="A1300" s="20" t="s">
        <v>763</v>
      </c>
      <c r="B1300" s="27" t="s">
        <v>85</v>
      </c>
      <c r="C1300" s="57" t="s">
        <v>828</v>
      </c>
      <c r="D1300" s="27"/>
      <c r="E1300" s="27"/>
      <c r="F1300" s="55">
        <v>45</v>
      </c>
      <c r="G1300" s="55">
        <v>15</v>
      </c>
      <c r="H1300" s="50" t="s">
        <v>353</v>
      </c>
      <c r="I1300" s="50" t="s">
        <v>354</v>
      </c>
      <c r="J1300" s="62">
        <v>1</v>
      </c>
      <c r="K1300" s="70"/>
      <c r="L1300" s="33">
        <v>300</v>
      </c>
      <c r="M1300" s="33"/>
      <c r="N1300" s="33"/>
    </row>
    <row r="1301" spans="1:14" s="2" customFormat="1" ht="27.75" customHeight="1">
      <c r="A1301" s="20" t="s">
        <v>763</v>
      </c>
      <c r="B1301" s="27" t="s">
        <v>272</v>
      </c>
      <c r="C1301" s="57" t="s">
        <v>828</v>
      </c>
      <c r="D1301" s="27"/>
      <c r="E1301" s="27"/>
      <c r="F1301" s="55">
        <v>47</v>
      </c>
      <c r="G1301" s="55">
        <v>15</v>
      </c>
      <c r="H1301" s="50" t="s">
        <v>353</v>
      </c>
      <c r="I1301" s="50" t="s">
        <v>354</v>
      </c>
      <c r="J1301" s="62">
        <v>1</v>
      </c>
      <c r="K1301" s="70"/>
      <c r="L1301" s="33">
        <v>300</v>
      </c>
      <c r="M1301" s="33"/>
      <c r="N1301" s="33"/>
    </row>
    <row r="1302" spans="1:14" s="2" customFormat="1" ht="27.75" customHeight="1">
      <c r="A1302" s="20" t="s">
        <v>763</v>
      </c>
      <c r="B1302" s="27" t="s">
        <v>204</v>
      </c>
      <c r="C1302" s="57" t="s">
        <v>828</v>
      </c>
      <c r="D1302" s="27"/>
      <c r="E1302" s="27"/>
      <c r="F1302" s="55">
        <v>45</v>
      </c>
      <c r="G1302" s="55">
        <v>15</v>
      </c>
      <c r="H1302" s="50" t="s">
        <v>353</v>
      </c>
      <c r="I1302" s="50" t="s">
        <v>354</v>
      </c>
      <c r="J1302" s="62">
        <v>1</v>
      </c>
      <c r="K1302" s="70"/>
      <c r="L1302" s="33">
        <v>300</v>
      </c>
      <c r="M1302" s="33"/>
      <c r="N1302" s="33"/>
    </row>
    <row r="1303" spans="1:14" s="2" customFormat="1" ht="27.75" customHeight="1">
      <c r="A1303" s="20" t="s">
        <v>763</v>
      </c>
      <c r="B1303" s="27" t="s">
        <v>682</v>
      </c>
      <c r="C1303" s="57" t="s">
        <v>828</v>
      </c>
      <c r="D1303" s="27"/>
      <c r="E1303" s="27"/>
      <c r="F1303" s="55">
        <v>46</v>
      </c>
      <c r="G1303" s="55">
        <v>15</v>
      </c>
      <c r="H1303" s="50" t="s">
        <v>353</v>
      </c>
      <c r="I1303" s="50" t="s">
        <v>354</v>
      </c>
      <c r="J1303" s="62">
        <v>1</v>
      </c>
      <c r="K1303" s="70"/>
      <c r="L1303" s="33">
        <v>300</v>
      </c>
      <c r="M1303" s="33"/>
      <c r="N1303" s="33"/>
    </row>
    <row r="1304" spans="1:14" s="2" customFormat="1" ht="27.75" customHeight="1">
      <c r="A1304" s="20" t="s">
        <v>763</v>
      </c>
      <c r="B1304" s="27" t="s">
        <v>375</v>
      </c>
      <c r="C1304" s="57" t="s">
        <v>828</v>
      </c>
      <c r="D1304" s="27"/>
      <c r="E1304" s="27"/>
      <c r="F1304" s="55">
        <v>43</v>
      </c>
      <c r="G1304" s="55">
        <v>15</v>
      </c>
      <c r="H1304" s="50" t="s">
        <v>353</v>
      </c>
      <c r="I1304" s="50" t="s">
        <v>354</v>
      </c>
      <c r="J1304" s="62">
        <v>1</v>
      </c>
      <c r="K1304" s="70"/>
      <c r="L1304" s="33">
        <v>300</v>
      </c>
      <c r="M1304" s="33"/>
      <c r="N1304" s="33"/>
    </row>
    <row r="1305" spans="1:14" s="2" customFormat="1" ht="27.75" customHeight="1">
      <c r="A1305" s="20" t="s">
        <v>763</v>
      </c>
      <c r="B1305" s="27" t="s">
        <v>592</v>
      </c>
      <c r="C1305" s="57" t="s">
        <v>831</v>
      </c>
      <c r="D1305" s="27"/>
      <c r="E1305" s="27"/>
      <c r="F1305" s="55">
        <v>47</v>
      </c>
      <c r="G1305" s="55">
        <v>10</v>
      </c>
      <c r="H1305" s="50" t="s">
        <v>453</v>
      </c>
      <c r="I1305" s="50" t="s">
        <v>354</v>
      </c>
      <c r="J1305" s="62">
        <v>1</v>
      </c>
      <c r="K1305" s="70"/>
      <c r="L1305" s="33">
        <v>300</v>
      </c>
      <c r="M1305" s="33"/>
      <c r="N1305" s="33"/>
    </row>
    <row r="1306" spans="1:14" s="2" customFormat="1" ht="27.75" customHeight="1">
      <c r="A1306" s="20" t="s">
        <v>763</v>
      </c>
      <c r="B1306" s="27" t="s">
        <v>832</v>
      </c>
      <c r="C1306" s="57" t="s">
        <v>831</v>
      </c>
      <c r="D1306" s="27"/>
      <c r="E1306" s="27"/>
      <c r="F1306" s="55">
        <v>48</v>
      </c>
      <c r="G1306" s="55">
        <v>10</v>
      </c>
      <c r="H1306" s="50" t="s">
        <v>453</v>
      </c>
      <c r="I1306" s="50" t="s">
        <v>354</v>
      </c>
      <c r="J1306" s="62">
        <v>1</v>
      </c>
      <c r="K1306" s="70"/>
      <c r="L1306" s="33">
        <v>300</v>
      </c>
      <c r="M1306" s="33"/>
      <c r="N1306" s="33"/>
    </row>
    <row r="1307" spans="1:14" s="2" customFormat="1" ht="27.75" customHeight="1">
      <c r="A1307" s="20" t="s">
        <v>763</v>
      </c>
      <c r="B1307" s="27" t="s">
        <v>110</v>
      </c>
      <c r="C1307" s="57" t="s">
        <v>831</v>
      </c>
      <c r="D1307" s="27"/>
      <c r="E1307" s="27"/>
      <c r="F1307" s="55">
        <v>46</v>
      </c>
      <c r="G1307" s="55">
        <v>10</v>
      </c>
      <c r="H1307" s="50" t="s">
        <v>453</v>
      </c>
      <c r="I1307" s="50" t="s">
        <v>354</v>
      </c>
      <c r="J1307" s="62">
        <v>1</v>
      </c>
      <c r="K1307" s="70"/>
      <c r="L1307" s="33">
        <v>300</v>
      </c>
      <c r="M1307" s="33"/>
      <c r="N1307" s="33"/>
    </row>
    <row r="1308" spans="1:14" s="2" customFormat="1" ht="27.75" customHeight="1">
      <c r="A1308" s="20" t="s">
        <v>763</v>
      </c>
      <c r="B1308" s="27" t="s">
        <v>97</v>
      </c>
      <c r="C1308" s="57" t="s">
        <v>831</v>
      </c>
      <c r="D1308" s="27"/>
      <c r="E1308" s="27"/>
      <c r="F1308" s="55">
        <v>52</v>
      </c>
      <c r="G1308" s="55">
        <v>10</v>
      </c>
      <c r="H1308" s="50" t="s">
        <v>798</v>
      </c>
      <c r="I1308" s="50" t="s">
        <v>354</v>
      </c>
      <c r="J1308" s="62">
        <v>1</v>
      </c>
      <c r="K1308" s="70"/>
      <c r="L1308" s="33">
        <v>300</v>
      </c>
      <c r="M1308" s="33"/>
      <c r="N1308" s="33"/>
    </row>
    <row r="1309" spans="1:14" s="2" customFormat="1" ht="27.75" customHeight="1">
      <c r="A1309" s="20" t="s">
        <v>763</v>
      </c>
      <c r="B1309" s="27" t="s">
        <v>640</v>
      </c>
      <c r="C1309" s="57" t="s">
        <v>831</v>
      </c>
      <c r="D1309" s="27"/>
      <c r="E1309" s="27"/>
      <c r="F1309" s="55">
        <v>47</v>
      </c>
      <c r="G1309" s="55">
        <v>10</v>
      </c>
      <c r="H1309" s="50" t="s">
        <v>798</v>
      </c>
      <c r="I1309" s="50" t="s">
        <v>354</v>
      </c>
      <c r="J1309" s="62">
        <v>1</v>
      </c>
      <c r="K1309" s="70"/>
      <c r="L1309" s="33">
        <v>300</v>
      </c>
      <c r="M1309" s="33"/>
      <c r="N1309" s="33"/>
    </row>
    <row r="1310" spans="1:14" s="2" customFormat="1" ht="27.75" customHeight="1">
      <c r="A1310" s="20" t="s">
        <v>763</v>
      </c>
      <c r="B1310" s="27" t="s">
        <v>714</v>
      </c>
      <c r="C1310" s="57" t="s">
        <v>831</v>
      </c>
      <c r="D1310" s="27"/>
      <c r="E1310" s="27"/>
      <c r="F1310" s="55">
        <v>46</v>
      </c>
      <c r="G1310" s="55">
        <v>10</v>
      </c>
      <c r="H1310" s="50" t="s">
        <v>798</v>
      </c>
      <c r="I1310" s="50" t="s">
        <v>354</v>
      </c>
      <c r="J1310" s="62">
        <v>1</v>
      </c>
      <c r="K1310" s="70"/>
      <c r="L1310" s="33">
        <v>300</v>
      </c>
      <c r="M1310" s="33"/>
      <c r="N1310" s="33"/>
    </row>
    <row r="1311" spans="1:14" s="2" customFormat="1" ht="27.75" customHeight="1">
      <c r="A1311" s="20" t="s">
        <v>763</v>
      </c>
      <c r="B1311" s="27" t="s">
        <v>299</v>
      </c>
      <c r="C1311" s="57" t="s">
        <v>831</v>
      </c>
      <c r="D1311" s="27"/>
      <c r="E1311" s="27"/>
      <c r="F1311" s="55">
        <v>48</v>
      </c>
      <c r="G1311" s="55">
        <v>10</v>
      </c>
      <c r="H1311" s="50" t="s">
        <v>798</v>
      </c>
      <c r="I1311" s="50" t="s">
        <v>354</v>
      </c>
      <c r="J1311" s="62">
        <v>1</v>
      </c>
      <c r="K1311" s="70"/>
      <c r="L1311" s="33">
        <v>300</v>
      </c>
      <c r="M1311" s="33"/>
      <c r="N1311" s="33"/>
    </row>
    <row r="1312" spans="1:14" s="2" customFormat="1" ht="27.75" customHeight="1">
      <c r="A1312" s="20" t="s">
        <v>763</v>
      </c>
      <c r="B1312" s="27" t="s">
        <v>833</v>
      </c>
      <c r="C1312" s="57" t="s">
        <v>831</v>
      </c>
      <c r="D1312" s="27"/>
      <c r="E1312" s="27"/>
      <c r="F1312" s="55">
        <v>52</v>
      </c>
      <c r="G1312" s="55">
        <v>10</v>
      </c>
      <c r="H1312" s="50" t="s">
        <v>798</v>
      </c>
      <c r="I1312" s="50" t="s">
        <v>354</v>
      </c>
      <c r="J1312" s="62">
        <v>1</v>
      </c>
      <c r="K1312" s="70"/>
      <c r="L1312" s="33">
        <v>300</v>
      </c>
      <c r="M1312" s="33"/>
      <c r="N1312" s="33"/>
    </row>
    <row r="1313" spans="1:14" s="2" customFormat="1" ht="27.75" customHeight="1">
      <c r="A1313" s="20" t="s">
        <v>763</v>
      </c>
      <c r="B1313" s="100" t="s">
        <v>244</v>
      </c>
      <c r="C1313" s="57" t="s">
        <v>831</v>
      </c>
      <c r="D1313" s="27"/>
      <c r="E1313" s="27"/>
      <c r="F1313" s="55">
        <v>56</v>
      </c>
      <c r="G1313" s="55">
        <v>10</v>
      </c>
      <c r="H1313" s="50" t="s">
        <v>798</v>
      </c>
      <c r="I1313" s="50" t="s">
        <v>354</v>
      </c>
      <c r="J1313" s="62">
        <v>1</v>
      </c>
      <c r="K1313" s="70"/>
      <c r="L1313" s="33">
        <v>300</v>
      </c>
      <c r="M1313" s="33"/>
      <c r="N1313" s="33"/>
    </row>
    <row r="1314" spans="1:14" s="2" customFormat="1" ht="27.75" customHeight="1">
      <c r="A1314" s="20" t="s">
        <v>763</v>
      </c>
      <c r="B1314" s="100" t="s">
        <v>834</v>
      </c>
      <c r="C1314" s="57" t="s">
        <v>831</v>
      </c>
      <c r="D1314" s="27"/>
      <c r="E1314" s="27"/>
      <c r="F1314" s="55">
        <v>51</v>
      </c>
      <c r="G1314" s="55">
        <v>10</v>
      </c>
      <c r="H1314" s="50" t="s">
        <v>798</v>
      </c>
      <c r="I1314" s="50" t="s">
        <v>354</v>
      </c>
      <c r="J1314" s="62">
        <v>1</v>
      </c>
      <c r="K1314" s="70"/>
      <c r="L1314" s="33">
        <v>300</v>
      </c>
      <c r="M1314" s="33"/>
      <c r="N1314" s="33"/>
    </row>
    <row r="1315" spans="1:14" s="2" customFormat="1" ht="27.75" customHeight="1">
      <c r="A1315" s="20" t="s">
        <v>763</v>
      </c>
      <c r="B1315" s="100" t="s">
        <v>355</v>
      </c>
      <c r="C1315" s="57" t="s">
        <v>831</v>
      </c>
      <c r="D1315" s="27"/>
      <c r="E1315" s="27"/>
      <c r="F1315" s="55">
        <v>47</v>
      </c>
      <c r="G1315" s="55">
        <v>10</v>
      </c>
      <c r="H1315" s="50" t="s">
        <v>798</v>
      </c>
      <c r="I1315" s="50" t="s">
        <v>354</v>
      </c>
      <c r="J1315" s="62">
        <v>1</v>
      </c>
      <c r="K1315" s="70"/>
      <c r="L1315" s="33">
        <v>300</v>
      </c>
      <c r="M1315" s="33"/>
      <c r="N1315" s="33"/>
    </row>
    <row r="1316" spans="1:14" s="2" customFormat="1" ht="27.75" customHeight="1">
      <c r="A1316" s="20" t="s">
        <v>763</v>
      </c>
      <c r="B1316" s="100" t="s">
        <v>835</v>
      </c>
      <c r="C1316" s="57" t="s">
        <v>831</v>
      </c>
      <c r="D1316" s="27"/>
      <c r="E1316" s="27"/>
      <c r="F1316" s="55">
        <v>46</v>
      </c>
      <c r="G1316" s="55">
        <v>10</v>
      </c>
      <c r="H1316" s="50" t="s">
        <v>798</v>
      </c>
      <c r="I1316" s="50" t="s">
        <v>354</v>
      </c>
      <c r="J1316" s="62">
        <v>1</v>
      </c>
      <c r="K1316" s="70"/>
      <c r="L1316" s="33">
        <v>300</v>
      </c>
      <c r="M1316" s="33"/>
      <c r="N1316" s="33"/>
    </row>
    <row r="1317" spans="1:14" s="2" customFormat="1" ht="27.75" customHeight="1">
      <c r="A1317" s="20" t="s">
        <v>763</v>
      </c>
      <c r="B1317" s="100" t="s">
        <v>659</v>
      </c>
      <c r="C1317" s="57" t="s">
        <v>831</v>
      </c>
      <c r="D1317" s="27"/>
      <c r="E1317" s="27"/>
      <c r="F1317" s="55">
        <v>43</v>
      </c>
      <c r="G1317" s="55">
        <v>10</v>
      </c>
      <c r="H1317" s="50" t="s">
        <v>798</v>
      </c>
      <c r="I1317" s="50" t="s">
        <v>354</v>
      </c>
      <c r="J1317" s="62">
        <v>1</v>
      </c>
      <c r="K1317" s="70"/>
      <c r="L1317" s="33">
        <v>300</v>
      </c>
      <c r="M1317" s="33"/>
      <c r="N1317" s="33"/>
    </row>
    <row r="1318" spans="1:14" s="2" customFormat="1" ht="27.75" customHeight="1">
      <c r="A1318" s="20" t="s">
        <v>763</v>
      </c>
      <c r="B1318" s="100" t="s">
        <v>665</v>
      </c>
      <c r="C1318" s="57" t="s">
        <v>831</v>
      </c>
      <c r="D1318" s="27"/>
      <c r="E1318" s="27"/>
      <c r="F1318" s="55">
        <v>47</v>
      </c>
      <c r="G1318" s="55">
        <v>10</v>
      </c>
      <c r="H1318" s="50" t="s">
        <v>798</v>
      </c>
      <c r="I1318" s="50" t="s">
        <v>354</v>
      </c>
      <c r="J1318" s="62">
        <v>1</v>
      </c>
      <c r="K1318" s="70"/>
      <c r="L1318" s="33">
        <v>300</v>
      </c>
      <c r="M1318" s="33"/>
      <c r="N1318" s="33"/>
    </row>
    <row r="1319" spans="1:14" s="2" customFormat="1" ht="27.75" customHeight="1">
      <c r="A1319" s="20" t="s">
        <v>763</v>
      </c>
      <c r="B1319" s="100" t="s">
        <v>836</v>
      </c>
      <c r="C1319" s="57" t="s">
        <v>831</v>
      </c>
      <c r="D1319" s="27"/>
      <c r="E1319" s="27"/>
      <c r="F1319" s="55">
        <v>53</v>
      </c>
      <c r="G1319" s="55">
        <v>10</v>
      </c>
      <c r="H1319" s="50" t="s">
        <v>798</v>
      </c>
      <c r="I1319" s="50" t="s">
        <v>354</v>
      </c>
      <c r="J1319" s="62">
        <v>1</v>
      </c>
      <c r="K1319" s="70"/>
      <c r="L1319" s="33">
        <v>300</v>
      </c>
      <c r="M1319" s="33"/>
      <c r="N1319" s="33"/>
    </row>
    <row r="1320" spans="1:14" s="2" customFormat="1" ht="27.75" customHeight="1">
      <c r="A1320" s="20" t="s">
        <v>763</v>
      </c>
      <c r="B1320" s="100" t="s">
        <v>704</v>
      </c>
      <c r="C1320" s="57" t="s">
        <v>831</v>
      </c>
      <c r="D1320" s="27"/>
      <c r="E1320" s="27"/>
      <c r="F1320" s="55">
        <v>55</v>
      </c>
      <c r="G1320" s="55">
        <v>10</v>
      </c>
      <c r="H1320" s="50" t="s">
        <v>798</v>
      </c>
      <c r="I1320" s="50" t="s">
        <v>354</v>
      </c>
      <c r="J1320" s="62">
        <v>1</v>
      </c>
      <c r="K1320" s="70"/>
      <c r="L1320" s="33">
        <v>300</v>
      </c>
      <c r="M1320" s="33"/>
      <c r="N1320" s="33"/>
    </row>
    <row r="1321" spans="1:14" s="2" customFormat="1" ht="27.75" customHeight="1">
      <c r="A1321" s="20" t="s">
        <v>763</v>
      </c>
      <c r="B1321" s="100" t="s">
        <v>837</v>
      </c>
      <c r="C1321" s="57" t="s">
        <v>831</v>
      </c>
      <c r="D1321" s="27"/>
      <c r="E1321" s="27"/>
      <c r="F1321" s="55">
        <v>56</v>
      </c>
      <c r="G1321" s="55">
        <v>10</v>
      </c>
      <c r="H1321" s="50" t="s">
        <v>798</v>
      </c>
      <c r="I1321" s="50" t="s">
        <v>354</v>
      </c>
      <c r="J1321" s="62">
        <v>1</v>
      </c>
      <c r="K1321" s="70"/>
      <c r="L1321" s="33">
        <v>300</v>
      </c>
      <c r="M1321" s="33"/>
      <c r="N1321" s="33"/>
    </row>
    <row r="1322" spans="1:14" s="2" customFormat="1" ht="27.75" customHeight="1">
      <c r="A1322" s="20" t="s">
        <v>763</v>
      </c>
      <c r="B1322" s="100" t="s">
        <v>838</v>
      </c>
      <c r="C1322" s="57" t="s">
        <v>831</v>
      </c>
      <c r="D1322" s="27"/>
      <c r="E1322" s="27"/>
      <c r="F1322" s="55">
        <v>58</v>
      </c>
      <c r="G1322" s="55">
        <v>10</v>
      </c>
      <c r="H1322" s="50" t="s">
        <v>798</v>
      </c>
      <c r="I1322" s="50" t="s">
        <v>354</v>
      </c>
      <c r="J1322" s="62">
        <v>1</v>
      </c>
      <c r="K1322" s="70"/>
      <c r="L1322" s="33">
        <v>300</v>
      </c>
      <c r="M1322" s="33"/>
      <c r="N1322" s="33"/>
    </row>
    <row r="1323" spans="1:14" s="2" customFormat="1" ht="27.75" customHeight="1">
      <c r="A1323" s="20" t="s">
        <v>763</v>
      </c>
      <c r="B1323" s="100" t="s">
        <v>839</v>
      </c>
      <c r="C1323" s="57" t="s">
        <v>831</v>
      </c>
      <c r="D1323" s="27"/>
      <c r="E1323" s="27"/>
      <c r="F1323" s="55">
        <v>52</v>
      </c>
      <c r="G1323" s="55">
        <v>10</v>
      </c>
      <c r="H1323" s="50" t="s">
        <v>798</v>
      </c>
      <c r="I1323" s="50" t="s">
        <v>354</v>
      </c>
      <c r="J1323" s="62">
        <v>1</v>
      </c>
      <c r="K1323" s="70"/>
      <c r="L1323" s="33">
        <v>300</v>
      </c>
      <c r="M1323" s="33"/>
      <c r="N1323" s="33"/>
    </row>
    <row r="1324" spans="1:14" s="2" customFormat="1" ht="27.75" customHeight="1">
      <c r="A1324" s="20" t="s">
        <v>763</v>
      </c>
      <c r="B1324" s="100" t="s">
        <v>496</v>
      </c>
      <c r="C1324" s="57" t="s">
        <v>831</v>
      </c>
      <c r="D1324" s="27"/>
      <c r="E1324" s="27"/>
      <c r="F1324" s="55">
        <v>54</v>
      </c>
      <c r="G1324" s="55">
        <v>10</v>
      </c>
      <c r="H1324" s="50" t="s">
        <v>798</v>
      </c>
      <c r="I1324" s="50" t="s">
        <v>354</v>
      </c>
      <c r="J1324" s="62">
        <v>1</v>
      </c>
      <c r="K1324" s="70"/>
      <c r="L1324" s="33">
        <v>300</v>
      </c>
      <c r="M1324" s="33"/>
      <c r="N1324" s="33"/>
    </row>
    <row r="1325" spans="1:14" s="2" customFormat="1" ht="27.75" customHeight="1">
      <c r="A1325" s="20" t="s">
        <v>763</v>
      </c>
      <c r="B1325" s="100" t="s">
        <v>840</v>
      </c>
      <c r="C1325" s="57" t="s">
        <v>831</v>
      </c>
      <c r="D1325" s="27"/>
      <c r="E1325" s="27"/>
      <c r="F1325" s="55">
        <v>53</v>
      </c>
      <c r="G1325" s="55">
        <v>10</v>
      </c>
      <c r="H1325" s="50" t="s">
        <v>798</v>
      </c>
      <c r="I1325" s="50" t="s">
        <v>354</v>
      </c>
      <c r="J1325" s="62">
        <v>1</v>
      </c>
      <c r="K1325" s="70"/>
      <c r="L1325" s="33">
        <v>300</v>
      </c>
      <c r="M1325" s="33"/>
      <c r="N1325" s="33"/>
    </row>
    <row r="1326" spans="1:14" s="2" customFormat="1" ht="27.75" customHeight="1">
      <c r="A1326" s="20" t="s">
        <v>763</v>
      </c>
      <c r="B1326" s="100" t="s">
        <v>841</v>
      </c>
      <c r="C1326" s="57" t="s">
        <v>831</v>
      </c>
      <c r="D1326" s="27"/>
      <c r="E1326" s="27"/>
      <c r="F1326" s="55">
        <v>55</v>
      </c>
      <c r="G1326" s="55">
        <v>10</v>
      </c>
      <c r="H1326" s="50" t="s">
        <v>745</v>
      </c>
      <c r="I1326" s="50" t="s">
        <v>354</v>
      </c>
      <c r="J1326" s="62">
        <v>1</v>
      </c>
      <c r="K1326" s="70"/>
      <c r="L1326" s="33">
        <v>300</v>
      </c>
      <c r="M1326" s="33"/>
      <c r="N1326" s="33"/>
    </row>
    <row r="1327" spans="1:14" s="2" customFormat="1" ht="27.75" customHeight="1">
      <c r="A1327" s="20" t="s">
        <v>763</v>
      </c>
      <c r="B1327" s="100" t="s">
        <v>842</v>
      </c>
      <c r="C1327" s="57" t="s">
        <v>831</v>
      </c>
      <c r="D1327" s="27"/>
      <c r="E1327" s="27"/>
      <c r="F1327" s="55">
        <v>56</v>
      </c>
      <c r="G1327" s="55">
        <v>10</v>
      </c>
      <c r="H1327" s="50" t="s">
        <v>453</v>
      </c>
      <c r="I1327" s="50" t="s">
        <v>354</v>
      </c>
      <c r="J1327" s="62">
        <v>1</v>
      </c>
      <c r="K1327" s="70"/>
      <c r="L1327" s="33">
        <v>300</v>
      </c>
      <c r="M1327" s="33"/>
      <c r="N1327" s="33"/>
    </row>
    <row r="1328" spans="1:14" s="2" customFormat="1" ht="27.75" customHeight="1">
      <c r="A1328" s="20" t="s">
        <v>763</v>
      </c>
      <c r="B1328" s="100" t="s">
        <v>153</v>
      </c>
      <c r="C1328" s="57" t="s">
        <v>831</v>
      </c>
      <c r="D1328" s="27"/>
      <c r="E1328" s="27"/>
      <c r="F1328" s="55">
        <v>57</v>
      </c>
      <c r="G1328" s="55">
        <v>10</v>
      </c>
      <c r="H1328" s="50" t="s">
        <v>453</v>
      </c>
      <c r="I1328" s="50" t="s">
        <v>354</v>
      </c>
      <c r="J1328" s="62">
        <v>1</v>
      </c>
      <c r="K1328" s="70"/>
      <c r="L1328" s="33">
        <v>300</v>
      </c>
      <c r="M1328" s="33"/>
      <c r="N1328" s="33"/>
    </row>
    <row r="1329" spans="1:14" s="2" customFormat="1" ht="27.75" customHeight="1">
      <c r="A1329" s="20" t="s">
        <v>763</v>
      </c>
      <c r="B1329" s="100" t="s">
        <v>843</v>
      </c>
      <c r="C1329" s="57" t="s">
        <v>831</v>
      </c>
      <c r="D1329" s="27"/>
      <c r="E1329" s="27"/>
      <c r="F1329" s="55">
        <v>59</v>
      </c>
      <c r="G1329" s="55">
        <v>10</v>
      </c>
      <c r="H1329" s="50" t="s">
        <v>453</v>
      </c>
      <c r="I1329" s="50" t="s">
        <v>354</v>
      </c>
      <c r="J1329" s="62">
        <v>1</v>
      </c>
      <c r="K1329" s="70"/>
      <c r="L1329" s="33">
        <v>300</v>
      </c>
      <c r="M1329" s="33"/>
      <c r="N1329" s="33"/>
    </row>
    <row r="1330" spans="1:14" s="2" customFormat="1" ht="27.75" customHeight="1">
      <c r="A1330" s="20" t="s">
        <v>763</v>
      </c>
      <c r="B1330" s="100" t="s">
        <v>309</v>
      </c>
      <c r="C1330" s="57" t="s">
        <v>831</v>
      </c>
      <c r="D1330" s="27"/>
      <c r="E1330" s="27"/>
      <c r="F1330" s="55">
        <v>24</v>
      </c>
      <c r="G1330" s="55">
        <v>10</v>
      </c>
      <c r="H1330" s="50" t="s">
        <v>453</v>
      </c>
      <c r="I1330" s="50" t="s">
        <v>354</v>
      </c>
      <c r="J1330" s="62">
        <v>1</v>
      </c>
      <c r="K1330" s="70"/>
      <c r="L1330" s="33">
        <v>300</v>
      </c>
      <c r="M1330" s="33"/>
      <c r="N1330" s="33"/>
    </row>
    <row r="1331" spans="1:14" s="2" customFormat="1" ht="27.75" customHeight="1">
      <c r="A1331" s="20" t="s">
        <v>763</v>
      </c>
      <c r="B1331" s="100" t="s">
        <v>198</v>
      </c>
      <c r="C1331" s="57" t="s">
        <v>831</v>
      </c>
      <c r="D1331" s="27"/>
      <c r="E1331" s="27"/>
      <c r="F1331" s="55">
        <v>26</v>
      </c>
      <c r="G1331" s="55">
        <v>10</v>
      </c>
      <c r="H1331" s="50" t="s">
        <v>453</v>
      </c>
      <c r="I1331" s="50" t="s">
        <v>354</v>
      </c>
      <c r="J1331" s="62">
        <v>1</v>
      </c>
      <c r="K1331" s="70"/>
      <c r="L1331" s="33">
        <v>300</v>
      </c>
      <c r="M1331" s="33"/>
      <c r="N1331" s="33"/>
    </row>
    <row r="1332" spans="1:14" s="2" customFormat="1" ht="27.75" customHeight="1">
      <c r="A1332" s="20" t="s">
        <v>763</v>
      </c>
      <c r="B1332" s="100" t="s">
        <v>578</v>
      </c>
      <c r="C1332" s="57" t="s">
        <v>831</v>
      </c>
      <c r="D1332" s="27"/>
      <c r="E1332" s="27"/>
      <c r="F1332" s="55">
        <v>34</v>
      </c>
      <c r="G1332" s="55">
        <v>10</v>
      </c>
      <c r="H1332" s="50" t="s">
        <v>453</v>
      </c>
      <c r="I1332" s="50" t="s">
        <v>354</v>
      </c>
      <c r="J1332" s="62">
        <v>1</v>
      </c>
      <c r="K1332" s="36"/>
      <c r="L1332" s="33">
        <v>300</v>
      </c>
      <c r="M1332" s="33"/>
      <c r="N1332" s="33"/>
    </row>
    <row r="1333" spans="1:14" s="2" customFormat="1" ht="27.75" customHeight="1">
      <c r="A1333" s="20" t="s">
        <v>763</v>
      </c>
      <c r="B1333" s="27" t="s">
        <v>84</v>
      </c>
      <c r="C1333" s="57" t="s">
        <v>844</v>
      </c>
      <c r="D1333" s="27"/>
      <c r="E1333" s="27"/>
      <c r="F1333" s="55">
        <v>45</v>
      </c>
      <c r="G1333" s="55">
        <v>20</v>
      </c>
      <c r="H1333" s="50" t="s">
        <v>453</v>
      </c>
      <c r="I1333" s="50" t="s">
        <v>354</v>
      </c>
      <c r="J1333" s="62">
        <v>1</v>
      </c>
      <c r="K1333" s="36"/>
      <c r="L1333" s="33"/>
      <c r="M1333" s="33"/>
      <c r="N1333" s="33">
        <v>400</v>
      </c>
    </row>
    <row r="1334" spans="1:14" s="4" customFormat="1" ht="27.75" customHeight="1">
      <c r="A1334" s="16" t="s">
        <v>845</v>
      </c>
      <c r="B1334" s="16" t="s">
        <v>846</v>
      </c>
      <c r="C1334" s="16"/>
      <c r="D1334" s="16"/>
      <c r="E1334" s="20"/>
      <c r="F1334" s="16">
        <f aca="true" t="shared" si="30" ref="F1334:K1334">SUM(F1335:F1351)</f>
        <v>1336</v>
      </c>
      <c r="G1334" s="16">
        <f t="shared" si="30"/>
        <v>730</v>
      </c>
      <c r="H1334" s="16">
        <f t="shared" si="30"/>
        <v>0</v>
      </c>
      <c r="I1334" s="16">
        <f t="shared" si="30"/>
        <v>0</v>
      </c>
      <c r="J1334" s="30">
        <f t="shared" si="30"/>
        <v>12</v>
      </c>
      <c r="K1334" s="30">
        <f t="shared" si="30"/>
        <v>118</v>
      </c>
      <c r="L1334" s="49"/>
      <c r="M1334" s="49"/>
      <c r="N1334" s="49"/>
    </row>
    <row r="1335" spans="1:14" s="4" customFormat="1" ht="27.75" customHeight="1">
      <c r="A1335" s="20" t="s">
        <v>847</v>
      </c>
      <c r="B1335" s="27" t="s">
        <v>519</v>
      </c>
      <c r="C1335" s="57" t="s">
        <v>848</v>
      </c>
      <c r="D1335" s="27"/>
      <c r="E1335" s="27"/>
      <c r="F1335" s="55">
        <v>48</v>
      </c>
      <c r="G1335" s="55">
        <v>20</v>
      </c>
      <c r="H1335" s="50" t="s">
        <v>353</v>
      </c>
      <c r="I1335" s="50" t="s">
        <v>354</v>
      </c>
      <c r="J1335" s="62">
        <v>1</v>
      </c>
      <c r="K1335" s="70"/>
      <c r="L1335" s="49"/>
      <c r="M1335" s="49"/>
      <c r="N1335" s="49"/>
    </row>
    <row r="1336" spans="1:14" s="4" customFormat="1" ht="27.75" customHeight="1">
      <c r="A1336" s="20" t="s">
        <v>847</v>
      </c>
      <c r="B1336" s="27" t="s">
        <v>320</v>
      </c>
      <c r="C1336" s="57" t="s">
        <v>848</v>
      </c>
      <c r="D1336" s="27"/>
      <c r="E1336" s="27"/>
      <c r="F1336" s="55">
        <v>44</v>
      </c>
      <c r="G1336" s="55">
        <v>10</v>
      </c>
      <c r="H1336" s="50" t="s">
        <v>353</v>
      </c>
      <c r="I1336" s="50" t="s">
        <v>354</v>
      </c>
      <c r="J1336" s="62">
        <v>1</v>
      </c>
      <c r="K1336" s="36"/>
      <c r="L1336" s="49"/>
      <c r="M1336" s="49"/>
      <c r="N1336" s="49"/>
    </row>
    <row r="1337" spans="1:14" s="4" customFormat="1" ht="27.75" customHeight="1">
      <c r="A1337" s="20" t="s">
        <v>847</v>
      </c>
      <c r="B1337" s="27" t="s">
        <v>47</v>
      </c>
      <c r="C1337" s="57" t="s">
        <v>849</v>
      </c>
      <c r="D1337" s="27"/>
      <c r="E1337" s="27"/>
      <c r="F1337" s="55">
        <v>48</v>
      </c>
      <c r="G1337" s="55">
        <v>10</v>
      </c>
      <c r="H1337" s="50" t="s">
        <v>792</v>
      </c>
      <c r="I1337" s="50" t="s">
        <v>354</v>
      </c>
      <c r="J1337" s="62">
        <v>1</v>
      </c>
      <c r="K1337" s="36"/>
      <c r="L1337" s="49"/>
      <c r="M1337" s="49"/>
      <c r="N1337" s="49"/>
    </row>
    <row r="1338" spans="1:14" s="4" customFormat="1" ht="27.75" customHeight="1">
      <c r="A1338" s="20" t="s">
        <v>847</v>
      </c>
      <c r="B1338" s="27" t="s">
        <v>505</v>
      </c>
      <c r="C1338" s="57" t="s">
        <v>849</v>
      </c>
      <c r="D1338" s="27"/>
      <c r="E1338" s="27"/>
      <c r="F1338" s="55">
        <v>48</v>
      </c>
      <c r="G1338" s="55">
        <v>10</v>
      </c>
      <c r="H1338" s="50" t="s">
        <v>353</v>
      </c>
      <c r="I1338" s="50" t="s">
        <v>354</v>
      </c>
      <c r="J1338" s="62">
        <v>1</v>
      </c>
      <c r="K1338" s="36"/>
      <c r="L1338" s="49"/>
      <c r="M1338" s="49"/>
      <c r="N1338" s="49"/>
    </row>
    <row r="1339" spans="1:14" s="4" customFormat="1" ht="27.75" customHeight="1">
      <c r="A1339" s="20" t="s">
        <v>847</v>
      </c>
      <c r="B1339" s="27" t="s">
        <v>160</v>
      </c>
      <c r="C1339" s="57" t="s">
        <v>849</v>
      </c>
      <c r="D1339" s="27"/>
      <c r="E1339" s="27"/>
      <c r="F1339" s="55">
        <v>49</v>
      </c>
      <c r="G1339" s="55">
        <v>30</v>
      </c>
      <c r="H1339" s="50" t="s">
        <v>353</v>
      </c>
      <c r="I1339" s="50" t="s">
        <v>354</v>
      </c>
      <c r="J1339" s="62">
        <v>1</v>
      </c>
      <c r="K1339" s="36"/>
      <c r="L1339" s="49"/>
      <c r="M1339" s="49"/>
      <c r="N1339" s="49"/>
    </row>
    <row r="1340" spans="1:14" s="4" customFormat="1" ht="27.75" customHeight="1">
      <c r="A1340" s="20" t="s">
        <v>847</v>
      </c>
      <c r="B1340" s="27" t="s">
        <v>316</v>
      </c>
      <c r="C1340" s="57" t="s">
        <v>849</v>
      </c>
      <c r="D1340" s="27"/>
      <c r="E1340" s="27"/>
      <c r="F1340" s="55">
        <v>49</v>
      </c>
      <c r="G1340" s="55">
        <v>5</v>
      </c>
      <c r="H1340" s="50" t="s">
        <v>353</v>
      </c>
      <c r="I1340" s="50" t="s">
        <v>354</v>
      </c>
      <c r="J1340" s="62">
        <v>1</v>
      </c>
      <c r="K1340" s="36"/>
      <c r="L1340" s="49"/>
      <c r="M1340" s="49"/>
      <c r="N1340" s="49"/>
    </row>
    <row r="1341" spans="1:14" s="4" customFormat="1" ht="27.75" customHeight="1">
      <c r="A1341" s="20" t="s">
        <v>847</v>
      </c>
      <c r="B1341" s="27" t="s">
        <v>594</v>
      </c>
      <c r="C1341" s="57" t="s">
        <v>849</v>
      </c>
      <c r="D1341" s="27"/>
      <c r="E1341" s="27"/>
      <c r="F1341" s="55">
        <v>49</v>
      </c>
      <c r="G1341" s="55">
        <v>5</v>
      </c>
      <c r="H1341" s="50" t="s">
        <v>353</v>
      </c>
      <c r="I1341" s="50" t="s">
        <v>354</v>
      </c>
      <c r="J1341" s="62">
        <v>1</v>
      </c>
      <c r="K1341" s="36"/>
      <c r="L1341" s="49"/>
      <c r="M1341" s="49"/>
      <c r="N1341" s="49"/>
    </row>
    <row r="1342" spans="1:14" s="4" customFormat="1" ht="27.75" customHeight="1">
      <c r="A1342" s="20" t="s">
        <v>847</v>
      </c>
      <c r="B1342" s="27" t="s">
        <v>259</v>
      </c>
      <c r="C1342" s="57" t="s">
        <v>849</v>
      </c>
      <c r="D1342" s="27"/>
      <c r="E1342" s="27"/>
      <c r="F1342" s="55">
        <v>49</v>
      </c>
      <c r="G1342" s="55">
        <v>5</v>
      </c>
      <c r="H1342" s="50" t="s">
        <v>353</v>
      </c>
      <c r="I1342" s="50" t="s">
        <v>354</v>
      </c>
      <c r="J1342" s="62">
        <v>1</v>
      </c>
      <c r="K1342" s="36"/>
      <c r="L1342" s="49"/>
      <c r="M1342" s="49"/>
      <c r="N1342" s="49"/>
    </row>
    <row r="1343" spans="1:14" s="4" customFormat="1" ht="27.75" customHeight="1">
      <c r="A1343" s="20" t="s">
        <v>847</v>
      </c>
      <c r="B1343" s="27" t="s">
        <v>37</v>
      </c>
      <c r="C1343" s="57" t="s">
        <v>849</v>
      </c>
      <c r="D1343" s="27"/>
      <c r="E1343" s="27"/>
      <c r="F1343" s="55">
        <v>49</v>
      </c>
      <c r="G1343" s="55">
        <v>5</v>
      </c>
      <c r="H1343" s="50" t="s">
        <v>353</v>
      </c>
      <c r="I1343" s="50" t="s">
        <v>354</v>
      </c>
      <c r="J1343" s="62">
        <v>1</v>
      </c>
      <c r="K1343" s="36"/>
      <c r="L1343" s="49"/>
      <c r="M1343" s="49"/>
      <c r="N1343" s="49"/>
    </row>
    <row r="1344" spans="1:14" s="4" customFormat="1" ht="27.75" customHeight="1">
      <c r="A1344" s="20" t="s">
        <v>847</v>
      </c>
      <c r="B1344" s="27" t="s">
        <v>566</v>
      </c>
      <c r="C1344" s="57" t="s">
        <v>850</v>
      </c>
      <c r="D1344" s="27"/>
      <c r="E1344" s="27"/>
      <c r="F1344" s="55">
        <v>49</v>
      </c>
      <c r="G1344" s="55">
        <v>5</v>
      </c>
      <c r="H1344" s="50" t="s">
        <v>353</v>
      </c>
      <c r="I1344" s="50" t="s">
        <v>354</v>
      </c>
      <c r="J1344" s="62"/>
      <c r="K1344" s="36"/>
      <c r="L1344" s="49"/>
      <c r="M1344" s="49"/>
      <c r="N1344" s="49"/>
    </row>
    <row r="1345" spans="1:14" s="4" customFormat="1" ht="27.75" customHeight="1">
      <c r="A1345" s="20" t="s">
        <v>847</v>
      </c>
      <c r="B1345" s="27" t="s">
        <v>851</v>
      </c>
      <c r="C1345" s="57" t="s">
        <v>849</v>
      </c>
      <c r="D1345" s="27"/>
      <c r="E1345" s="27"/>
      <c r="F1345" s="55">
        <v>49</v>
      </c>
      <c r="G1345" s="55">
        <v>5</v>
      </c>
      <c r="H1345" s="50" t="s">
        <v>353</v>
      </c>
      <c r="I1345" s="50" t="s">
        <v>354</v>
      </c>
      <c r="J1345" s="62"/>
      <c r="K1345" s="36"/>
      <c r="L1345" s="49"/>
      <c r="M1345" s="49"/>
      <c r="N1345" s="49"/>
    </row>
    <row r="1346" spans="1:14" s="4" customFormat="1" ht="27.75" customHeight="1">
      <c r="A1346" s="20" t="s">
        <v>847</v>
      </c>
      <c r="B1346" s="27" t="s">
        <v>486</v>
      </c>
      <c r="C1346" s="57" t="s">
        <v>849</v>
      </c>
      <c r="D1346" s="27"/>
      <c r="E1346" s="27"/>
      <c r="F1346" s="55">
        <v>49</v>
      </c>
      <c r="G1346" s="55">
        <v>5</v>
      </c>
      <c r="H1346" s="50" t="s">
        <v>852</v>
      </c>
      <c r="I1346" s="50" t="s">
        <v>354</v>
      </c>
      <c r="J1346" s="62"/>
      <c r="K1346" s="36"/>
      <c r="L1346" s="49"/>
      <c r="M1346" s="49"/>
      <c r="N1346" s="49"/>
    </row>
    <row r="1347" spans="1:14" s="4" customFormat="1" ht="27.75" customHeight="1">
      <c r="A1347" s="20" t="s">
        <v>847</v>
      </c>
      <c r="B1347" s="27" t="s">
        <v>853</v>
      </c>
      <c r="C1347" s="57" t="s">
        <v>854</v>
      </c>
      <c r="D1347" s="27"/>
      <c r="E1347" s="27"/>
      <c r="F1347" s="55">
        <v>52</v>
      </c>
      <c r="G1347" s="55">
        <v>5</v>
      </c>
      <c r="H1347" s="50" t="s">
        <v>353</v>
      </c>
      <c r="I1347" s="50" t="s">
        <v>354</v>
      </c>
      <c r="J1347" s="62">
        <v>1</v>
      </c>
      <c r="K1347" s="36"/>
      <c r="L1347" s="49"/>
      <c r="M1347" s="49"/>
      <c r="N1347" s="49"/>
    </row>
    <row r="1348" spans="1:14" s="4" customFormat="1" ht="27.75" customHeight="1">
      <c r="A1348" s="20" t="s">
        <v>847</v>
      </c>
      <c r="B1348" s="27" t="s">
        <v>168</v>
      </c>
      <c r="C1348" s="57" t="s">
        <v>854</v>
      </c>
      <c r="D1348" s="27"/>
      <c r="E1348" s="27"/>
      <c r="F1348" s="55">
        <v>52</v>
      </c>
      <c r="G1348" s="55">
        <v>5</v>
      </c>
      <c r="H1348" s="50" t="s">
        <v>353</v>
      </c>
      <c r="I1348" s="50" t="s">
        <v>354</v>
      </c>
      <c r="J1348" s="62">
        <v>1</v>
      </c>
      <c r="K1348" s="36"/>
      <c r="L1348" s="49"/>
      <c r="M1348" s="49"/>
      <c r="N1348" s="49"/>
    </row>
    <row r="1349" spans="1:14" s="4" customFormat="1" ht="27.75" customHeight="1">
      <c r="A1349" s="20" t="s">
        <v>847</v>
      </c>
      <c r="B1349" s="27" t="s">
        <v>340</v>
      </c>
      <c r="C1349" s="57" t="s">
        <v>854</v>
      </c>
      <c r="D1349" s="27"/>
      <c r="E1349" s="27"/>
      <c r="F1349" s="55">
        <v>52</v>
      </c>
      <c r="G1349" s="55">
        <v>5</v>
      </c>
      <c r="H1349" s="50" t="s">
        <v>353</v>
      </c>
      <c r="I1349" s="50" t="s">
        <v>354</v>
      </c>
      <c r="J1349" s="62">
        <v>1</v>
      </c>
      <c r="K1349" s="36"/>
      <c r="L1349" s="49"/>
      <c r="M1349" s="49"/>
      <c r="N1349" s="49"/>
    </row>
    <row r="1350" spans="1:14" s="4" customFormat="1" ht="27.75" customHeight="1">
      <c r="A1350" s="20" t="s">
        <v>855</v>
      </c>
      <c r="B1350" s="27" t="s">
        <v>856</v>
      </c>
      <c r="C1350" s="57" t="s">
        <v>857</v>
      </c>
      <c r="D1350" s="27"/>
      <c r="E1350" s="27"/>
      <c r="F1350" s="55">
        <v>300</v>
      </c>
      <c r="G1350" s="55">
        <v>300</v>
      </c>
      <c r="H1350" s="50" t="s">
        <v>858</v>
      </c>
      <c r="I1350" s="50" t="s">
        <v>354</v>
      </c>
      <c r="J1350" s="62"/>
      <c r="K1350" s="36">
        <v>58</v>
      </c>
      <c r="L1350" s="49"/>
      <c r="M1350" s="49"/>
      <c r="N1350" s="49"/>
    </row>
    <row r="1351" spans="1:14" s="4" customFormat="1" ht="27.75" customHeight="1">
      <c r="A1351" s="20" t="s">
        <v>859</v>
      </c>
      <c r="B1351" s="27" t="s">
        <v>856</v>
      </c>
      <c r="C1351" s="57" t="s">
        <v>860</v>
      </c>
      <c r="D1351" s="27"/>
      <c r="E1351" s="27"/>
      <c r="F1351" s="55">
        <v>300</v>
      </c>
      <c r="G1351" s="55">
        <v>300</v>
      </c>
      <c r="H1351" s="50" t="s">
        <v>858</v>
      </c>
      <c r="I1351" s="50" t="s">
        <v>354</v>
      </c>
      <c r="J1351" s="62"/>
      <c r="K1351" s="36">
        <v>60</v>
      </c>
      <c r="L1351" s="49"/>
      <c r="M1351" s="49"/>
      <c r="N1351" s="49"/>
    </row>
    <row r="1352" spans="1:14" s="4" customFormat="1" ht="27.75" customHeight="1">
      <c r="A1352" s="16" t="s">
        <v>861</v>
      </c>
      <c r="B1352" s="16"/>
      <c r="C1352" s="16"/>
      <c r="D1352" s="16"/>
      <c r="E1352" s="16"/>
      <c r="F1352" s="16">
        <f aca="true" t="shared" si="31" ref="F1352:K1352">SUM(F1353:F1361)</f>
        <v>270</v>
      </c>
      <c r="G1352" s="16">
        <f t="shared" si="31"/>
        <v>90</v>
      </c>
      <c r="H1352" s="16" t="s">
        <v>17</v>
      </c>
      <c r="I1352" s="16" t="s">
        <v>17</v>
      </c>
      <c r="J1352" s="30">
        <f t="shared" si="31"/>
        <v>9</v>
      </c>
      <c r="K1352" s="30">
        <f t="shared" si="31"/>
        <v>0</v>
      </c>
      <c r="L1352" s="49"/>
      <c r="M1352" s="49"/>
      <c r="N1352" s="49"/>
    </row>
    <row r="1353" spans="1:14" ht="27.75" customHeight="1">
      <c r="A1353" s="20" t="s">
        <v>862</v>
      </c>
      <c r="B1353" s="91" t="s">
        <v>26</v>
      </c>
      <c r="C1353" s="92" t="s">
        <v>863</v>
      </c>
      <c r="D1353" s="93"/>
      <c r="E1353" s="93"/>
      <c r="F1353" s="69">
        <v>30</v>
      </c>
      <c r="G1353" s="69">
        <v>10</v>
      </c>
      <c r="H1353" s="50" t="s">
        <v>453</v>
      </c>
      <c r="I1353" s="50" t="s">
        <v>354</v>
      </c>
      <c r="J1353" s="96">
        <v>1</v>
      </c>
      <c r="K1353" s="102"/>
      <c r="L1353" s="28"/>
      <c r="M1353" s="28"/>
      <c r="N1353" s="28"/>
    </row>
    <row r="1354" spans="1:14" ht="27.75" customHeight="1">
      <c r="A1354" s="20" t="s">
        <v>862</v>
      </c>
      <c r="B1354" s="91" t="s">
        <v>173</v>
      </c>
      <c r="C1354" s="92" t="s">
        <v>863</v>
      </c>
      <c r="D1354" s="93"/>
      <c r="E1354" s="93"/>
      <c r="F1354" s="69">
        <v>30</v>
      </c>
      <c r="G1354" s="69">
        <v>10</v>
      </c>
      <c r="H1354" s="50" t="s">
        <v>353</v>
      </c>
      <c r="I1354" s="50" t="s">
        <v>354</v>
      </c>
      <c r="J1354" s="96">
        <v>1</v>
      </c>
      <c r="K1354" s="102"/>
      <c r="L1354" s="28"/>
      <c r="M1354" s="28"/>
      <c r="N1354" s="28"/>
    </row>
    <row r="1355" spans="1:14" ht="27.75" customHeight="1">
      <c r="A1355" s="20" t="s">
        <v>862</v>
      </c>
      <c r="B1355" s="91" t="s">
        <v>830</v>
      </c>
      <c r="C1355" s="92" t="s">
        <v>863</v>
      </c>
      <c r="D1355" s="93"/>
      <c r="E1355" s="93"/>
      <c r="F1355" s="69">
        <v>30</v>
      </c>
      <c r="G1355" s="69">
        <v>10</v>
      </c>
      <c r="H1355" s="50" t="s">
        <v>353</v>
      </c>
      <c r="I1355" s="50" t="s">
        <v>354</v>
      </c>
      <c r="J1355" s="96">
        <v>1</v>
      </c>
      <c r="K1355" s="102"/>
      <c r="L1355" s="28"/>
      <c r="M1355" s="28"/>
      <c r="N1355" s="28"/>
    </row>
    <row r="1356" spans="1:14" ht="27.75" customHeight="1">
      <c r="A1356" s="20" t="s">
        <v>862</v>
      </c>
      <c r="B1356" s="91" t="s">
        <v>166</v>
      </c>
      <c r="C1356" s="92" t="s">
        <v>863</v>
      </c>
      <c r="D1356" s="93"/>
      <c r="E1356" s="93"/>
      <c r="F1356" s="69">
        <v>30</v>
      </c>
      <c r="G1356" s="69">
        <v>10</v>
      </c>
      <c r="H1356" s="50" t="s">
        <v>353</v>
      </c>
      <c r="I1356" s="50" t="s">
        <v>354</v>
      </c>
      <c r="J1356" s="96">
        <v>1</v>
      </c>
      <c r="K1356" s="102"/>
      <c r="L1356" s="28"/>
      <c r="M1356" s="28"/>
      <c r="N1356" s="28"/>
    </row>
    <row r="1357" spans="1:14" ht="27.75" customHeight="1">
      <c r="A1357" s="20" t="s">
        <v>862</v>
      </c>
      <c r="B1357" s="91" t="s">
        <v>504</v>
      </c>
      <c r="C1357" s="92" t="s">
        <v>863</v>
      </c>
      <c r="D1357" s="93"/>
      <c r="E1357" s="93"/>
      <c r="F1357" s="69">
        <v>30</v>
      </c>
      <c r="G1357" s="69">
        <v>10</v>
      </c>
      <c r="H1357" s="50" t="s">
        <v>353</v>
      </c>
      <c r="I1357" s="50" t="s">
        <v>354</v>
      </c>
      <c r="J1357" s="96">
        <v>1</v>
      </c>
      <c r="K1357" s="102"/>
      <c r="L1357" s="28"/>
      <c r="M1357" s="28"/>
      <c r="N1357" s="28"/>
    </row>
    <row r="1358" spans="1:14" ht="27.75" customHeight="1">
      <c r="A1358" s="20" t="s">
        <v>862</v>
      </c>
      <c r="B1358" s="91" t="s">
        <v>233</v>
      </c>
      <c r="C1358" s="92" t="s">
        <v>863</v>
      </c>
      <c r="D1358" s="93"/>
      <c r="E1358" s="93"/>
      <c r="F1358" s="69">
        <v>30</v>
      </c>
      <c r="G1358" s="69">
        <v>10</v>
      </c>
      <c r="H1358" s="50" t="s">
        <v>353</v>
      </c>
      <c r="I1358" s="50" t="s">
        <v>354</v>
      </c>
      <c r="J1358" s="96">
        <v>1</v>
      </c>
      <c r="K1358" s="102"/>
      <c r="L1358" s="28"/>
      <c r="M1358" s="28"/>
      <c r="N1358" s="28"/>
    </row>
    <row r="1359" spans="1:14" ht="27.75" customHeight="1">
      <c r="A1359" s="20" t="s">
        <v>862</v>
      </c>
      <c r="B1359" s="91" t="s">
        <v>312</v>
      </c>
      <c r="C1359" s="92" t="s">
        <v>863</v>
      </c>
      <c r="D1359" s="93"/>
      <c r="E1359" s="93"/>
      <c r="F1359" s="69">
        <v>30</v>
      </c>
      <c r="G1359" s="69">
        <v>10</v>
      </c>
      <c r="H1359" s="50" t="s">
        <v>353</v>
      </c>
      <c r="I1359" s="50" t="s">
        <v>354</v>
      </c>
      <c r="J1359" s="96">
        <v>1</v>
      </c>
      <c r="K1359" s="102"/>
      <c r="L1359" s="28"/>
      <c r="M1359" s="28"/>
      <c r="N1359" s="28"/>
    </row>
    <row r="1360" spans="1:14" ht="27.75" customHeight="1">
      <c r="A1360" s="20" t="s">
        <v>862</v>
      </c>
      <c r="B1360" s="27" t="s">
        <v>210</v>
      </c>
      <c r="C1360" s="92" t="s">
        <v>863</v>
      </c>
      <c r="D1360" s="27"/>
      <c r="E1360" s="27"/>
      <c r="F1360" s="69">
        <v>30</v>
      </c>
      <c r="G1360" s="69">
        <v>10</v>
      </c>
      <c r="H1360" s="50" t="s">
        <v>353</v>
      </c>
      <c r="I1360" s="50" t="s">
        <v>354</v>
      </c>
      <c r="J1360" s="96">
        <v>1</v>
      </c>
      <c r="K1360" s="102"/>
      <c r="L1360" s="28"/>
      <c r="M1360" s="28"/>
      <c r="N1360" s="28"/>
    </row>
    <row r="1361" spans="1:14" ht="27.75" customHeight="1">
      <c r="A1361" s="20" t="s">
        <v>862</v>
      </c>
      <c r="B1361" s="27" t="s">
        <v>839</v>
      </c>
      <c r="C1361" s="92" t="s">
        <v>863</v>
      </c>
      <c r="D1361" s="27"/>
      <c r="E1361" s="27"/>
      <c r="F1361" s="69">
        <v>30</v>
      </c>
      <c r="G1361" s="69">
        <v>10</v>
      </c>
      <c r="H1361" s="50" t="s">
        <v>353</v>
      </c>
      <c r="I1361" s="50" t="s">
        <v>354</v>
      </c>
      <c r="J1361" s="96">
        <v>1</v>
      </c>
      <c r="K1361" s="102"/>
      <c r="L1361" s="28"/>
      <c r="M1361" s="28"/>
      <c r="N1361" s="28"/>
    </row>
    <row r="1362" spans="1:14" s="2" customFormat="1" ht="27.75" customHeight="1">
      <c r="A1362" s="20" t="s">
        <v>0</v>
      </c>
      <c r="B1362" s="20"/>
      <c r="C1362" s="20"/>
      <c r="D1362" s="20"/>
      <c r="E1362" s="20"/>
      <c r="F1362" s="20"/>
      <c r="G1362" s="20"/>
      <c r="H1362" s="16" t="s">
        <v>17</v>
      </c>
      <c r="I1362" s="16" t="s">
        <v>17</v>
      </c>
      <c r="J1362" s="32"/>
      <c r="K1362" s="32"/>
      <c r="L1362" s="33"/>
      <c r="M1362" s="33"/>
      <c r="N1362" s="33"/>
    </row>
    <row r="1363" spans="1:14" s="4" customFormat="1" ht="27.75" customHeight="1">
      <c r="A1363" s="16" t="s">
        <v>864</v>
      </c>
      <c r="B1363" s="16"/>
      <c r="C1363" s="16"/>
      <c r="D1363" s="16"/>
      <c r="E1363" s="16"/>
      <c r="F1363" s="16"/>
      <c r="G1363" s="16"/>
      <c r="H1363" s="16"/>
      <c r="I1363" s="16" t="s">
        <v>17</v>
      </c>
      <c r="J1363" s="30"/>
      <c r="K1363" s="30"/>
      <c r="L1363" s="49"/>
      <c r="M1363" s="49"/>
      <c r="N1363" s="49"/>
    </row>
    <row r="1364" spans="1:14" s="2" customFormat="1" ht="27.75" customHeight="1">
      <c r="A1364" s="20" t="s">
        <v>0</v>
      </c>
      <c r="B1364" s="20"/>
      <c r="C1364" s="20"/>
      <c r="D1364" s="20"/>
      <c r="E1364" s="20"/>
      <c r="F1364" s="20"/>
      <c r="G1364" s="20"/>
      <c r="H1364" s="16" t="s">
        <v>17</v>
      </c>
      <c r="I1364" s="16" t="s">
        <v>17</v>
      </c>
      <c r="J1364" s="32"/>
      <c r="K1364" s="32"/>
      <c r="L1364" s="33"/>
      <c r="M1364" s="33"/>
      <c r="N1364" s="33"/>
    </row>
    <row r="1365" spans="1:14" s="4" customFormat="1" ht="27.75" customHeight="1">
      <c r="A1365" s="16" t="s">
        <v>865</v>
      </c>
      <c r="B1365" s="16"/>
      <c r="C1365" s="16"/>
      <c r="D1365" s="16"/>
      <c r="E1365" s="16"/>
      <c r="F1365" s="16"/>
      <c r="G1365" s="16"/>
      <c r="H1365" s="16" t="s">
        <v>17</v>
      </c>
      <c r="I1365" s="16" t="s">
        <v>17</v>
      </c>
      <c r="J1365" s="30"/>
      <c r="K1365" s="30"/>
      <c r="L1365" s="49"/>
      <c r="M1365" s="49"/>
      <c r="N1365" s="49"/>
    </row>
    <row r="1366" spans="1:14" s="4" customFormat="1" ht="27.75" customHeight="1">
      <c r="A1366" s="20" t="s">
        <v>0</v>
      </c>
      <c r="B1366" s="16"/>
      <c r="C1366" s="16"/>
      <c r="D1366" s="16"/>
      <c r="E1366" s="16"/>
      <c r="F1366" s="16"/>
      <c r="G1366" s="16"/>
      <c r="H1366" s="16" t="s">
        <v>17</v>
      </c>
      <c r="I1366" s="16" t="s">
        <v>17</v>
      </c>
      <c r="J1366" s="30"/>
      <c r="K1366" s="30"/>
      <c r="L1366" s="49"/>
      <c r="M1366" s="49"/>
      <c r="N1366" s="49"/>
    </row>
    <row r="1367" spans="1:14" s="4" customFormat="1" ht="27.75" customHeight="1">
      <c r="A1367" s="16" t="s">
        <v>866</v>
      </c>
      <c r="B1367" s="16"/>
      <c r="C1367" s="16"/>
      <c r="D1367" s="16"/>
      <c r="E1367" s="16"/>
      <c r="F1367" s="16"/>
      <c r="G1367" s="16"/>
      <c r="H1367" s="16" t="s">
        <v>17</v>
      </c>
      <c r="I1367" s="16" t="s">
        <v>17</v>
      </c>
      <c r="J1367" s="30"/>
      <c r="K1367" s="30"/>
      <c r="L1367" s="49"/>
      <c r="M1367" s="49"/>
      <c r="N1367" s="49"/>
    </row>
    <row r="1368" spans="1:14" s="4" customFormat="1" ht="27.75" customHeight="1">
      <c r="A1368" s="16" t="s">
        <v>867</v>
      </c>
      <c r="B1368" s="16"/>
      <c r="C1368" s="16"/>
      <c r="D1368" s="16"/>
      <c r="E1368" s="16"/>
      <c r="F1368" s="16">
        <f aca="true" t="shared" si="32" ref="F1368:K1368">F1369+F1375+F1386+F1451+F1509+F1514+F1522+F1580+F1581+F1582</f>
        <v>7961</v>
      </c>
      <c r="G1368" s="16">
        <f t="shared" si="32"/>
        <v>6050</v>
      </c>
      <c r="H1368" s="16" t="s">
        <v>17</v>
      </c>
      <c r="I1368" s="16" t="s">
        <v>17</v>
      </c>
      <c r="J1368" s="30">
        <f t="shared" si="32"/>
        <v>578</v>
      </c>
      <c r="K1368" s="30">
        <f t="shared" si="32"/>
        <v>24714</v>
      </c>
      <c r="L1368" s="49"/>
      <c r="M1368" s="49"/>
      <c r="N1368" s="49"/>
    </row>
    <row r="1369" spans="1:14" ht="27.75" customHeight="1">
      <c r="A1369" s="20" t="s">
        <v>868</v>
      </c>
      <c r="B1369" s="20"/>
      <c r="C1369" s="20"/>
      <c r="D1369" s="20"/>
      <c r="E1369" s="20"/>
      <c r="F1369" s="20">
        <f aca="true" t="shared" si="33" ref="F1369:K1369">SUM(F1370:F1374)</f>
        <v>75</v>
      </c>
      <c r="G1369" s="20">
        <f t="shared" si="33"/>
        <v>25</v>
      </c>
      <c r="H1369" s="16"/>
      <c r="I1369" s="20" t="s">
        <v>223</v>
      </c>
      <c r="J1369" s="32">
        <f t="shared" si="33"/>
        <v>1</v>
      </c>
      <c r="K1369" s="32">
        <f t="shared" si="33"/>
        <v>54</v>
      </c>
      <c r="L1369" s="28"/>
      <c r="M1369" s="28"/>
      <c r="N1369" s="28"/>
    </row>
    <row r="1370" spans="1:14" ht="27.75" customHeight="1">
      <c r="A1370" s="20" t="s">
        <v>869</v>
      </c>
      <c r="B1370" s="27" t="s">
        <v>608</v>
      </c>
      <c r="C1370" s="57" t="s">
        <v>870</v>
      </c>
      <c r="D1370" s="27"/>
      <c r="E1370" s="27"/>
      <c r="F1370" s="55">
        <v>17</v>
      </c>
      <c r="G1370" s="55">
        <v>5</v>
      </c>
      <c r="H1370" s="50" t="s">
        <v>798</v>
      </c>
      <c r="I1370" s="50" t="s">
        <v>354</v>
      </c>
      <c r="J1370" s="96"/>
      <c r="K1370" s="97">
        <v>12</v>
      </c>
      <c r="L1370" s="28"/>
      <c r="M1370" s="28"/>
      <c r="N1370" s="28"/>
    </row>
    <row r="1371" spans="1:14" ht="27.75" customHeight="1">
      <c r="A1371" s="20" t="s">
        <v>869</v>
      </c>
      <c r="B1371" s="27" t="s">
        <v>174</v>
      </c>
      <c r="C1371" s="57" t="s">
        <v>871</v>
      </c>
      <c r="D1371" s="27"/>
      <c r="E1371" s="27"/>
      <c r="F1371" s="55">
        <v>13</v>
      </c>
      <c r="G1371" s="55">
        <v>5</v>
      </c>
      <c r="H1371" s="50" t="s">
        <v>453</v>
      </c>
      <c r="I1371" s="50" t="s">
        <v>354</v>
      </c>
      <c r="J1371" s="96"/>
      <c r="K1371" s="97">
        <v>17</v>
      </c>
      <c r="L1371" s="28"/>
      <c r="M1371" s="28"/>
      <c r="N1371" s="28"/>
    </row>
    <row r="1372" spans="1:14" ht="27.75" customHeight="1">
      <c r="A1372" s="20" t="s">
        <v>869</v>
      </c>
      <c r="B1372" s="27" t="s">
        <v>472</v>
      </c>
      <c r="C1372" s="57" t="s">
        <v>872</v>
      </c>
      <c r="D1372" s="27"/>
      <c r="E1372" s="27"/>
      <c r="F1372" s="55">
        <v>14</v>
      </c>
      <c r="G1372" s="55">
        <v>5</v>
      </c>
      <c r="H1372" s="50" t="s">
        <v>453</v>
      </c>
      <c r="I1372" s="50" t="s">
        <v>354</v>
      </c>
      <c r="J1372" s="96"/>
      <c r="K1372" s="97">
        <v>9</v>
      </c>
      <c r="L1372" s="28"/>
      <c r="M1372" s="28"/>
      <c r="N1372" s="28"/>
    </row>
    <row r="1373" spans="1:14" ht="27.75" customHeight="1">
      <c r="A1373" s="20" t="s">
        <v>869</v>
      </c>
      <c r="B1373" s="27" t="s">
        <v>27</v>
      </c>
      <c r="C1373" s="57" t="s">
        <v>873</v>
      </c>
      <c r="D1373" s="27"/>
      <c r="E1373" s="27"/>
      <c r="F1373" s="55">
        <v>16</v>
      </c>
      <c r="G1373" s="55">
        <v>5</v>
      </c>
      <c r="H1373" s="50" t="s">
        <v>453</v>
      </c>
      <c r="I1373" s="50" t="s">
        <v>354</v>
      </c>
      <c r="J1373" s="96">
        <v>1</v>
      </c>
      <c r="K1373" s="97"/>
      <c r="L1373" s="28"/>
      <c r="M1373" s="28"/>
      <c r="N1373" s="28"/>
    </row>
    <row r="1374" spans="1:14" ht="27.75" customHeight="1">
      <c r="A1374" s="20" t="s">
        <v>869</v>
      </c>
      <c r="B1374" s="27" t="s">
        <v>874</v>
      </c>
      <c r="C1374" s="57" t="s">
        <v>875</v>
      </c>
      <c r="D1374" s="27"/>
      <c r="E1374" s="27"/>
      <c r="F1374" s="55">
        <v>15</v>
      </c>
      <c r="G1374" s="55">
        <v>5</v>
      </c>
      <c r="H1374" s="50" t="s">
        <v>453</v>
      </c>
      <c r="I1374" s="50" t="s">
        <v>354</v>
      </c>
      <c r="J1374" s="96"/>
      <c r="K1374" s="97">
        <v>16</v>
      </c>
      <c r="L1374" s="28"/>
      <c r="M1374" s="28"/>
      <c r="N1374" s="28"/>
    </row>
    <row r="1375" spans="1:14" ht="27.75" customHeight="1">
      <c r="A1375" s="20" t="s">
        <v>876</v>
      </c>
      <c r="B1375" s="20"/>
      <c r="C1375" s="20"/>
      <c r="D1375" s="20"/>
      <c r="E1375" s="20"/>
      <c r="F1375" s="20">
        <f aca="true" t="shared" si="34" ref="F1375:K1375">SUM(F1376:F1385)</f>
        <v>101</v>
      </c>
      <c r="G1375" s="20">
        <f t="shared" si="34"/>
        <v>40</v>
      </c>
      <c r="H1375" s="16"/>
      <c r="I1375" s="20" t="s">
        <v>223</v>
      </c>
      <c r="J1375" s="32">
        <f t="shared" si="34"/>
        <v>1</v>
      </c>
      <c r="K1375" s="32">
        <f t="shared" si="34"/>
        <v>251</v>
      </c>
      <c r="L1375" s="28"/>
      <c r="M1375" s="28"/>
      <c r="N1375" s="28"/>
    </row>
    <row r="1376" spans="1:14" ht="27.75" customHeight="1">
      <c r="A1376" s="20" t="s">
        <v>877</v>
      </c>
      <c r="B1376" s="50" t="s">
        <v>878</v>
      </c>
      <c r="C1376" s="56" t="s">
        <v>879</v>
      </c>
      <c r="D1376" s="50"/>
      <c r="E1376" s="50"/>
      <c r="F1376" s="55">
        <v>33</v>
      </c>
      <c r="G1376" s="55">
        <v>13</v>
      </c>
      <c r="H1376" s="50" t="s">
        <v>453</v>
      </c>
      <c r="I1376" s="50" t="s">
        <v>354</v>
      </c>
      <c r="J1376" s="62"/>
      <c r="K1376" s="36">
        <v>34</v>
      </c>
      <c r="L1376" s="28"/>
      <c r="M1376" s="28"/>
      <c r="N1376" s="28"/>
    </row>
    <row r="1377" spans="1:14" ht="27.75" customHeight="1">
      <c r="A1377" s="20" t="s">
        <v>877</v>
      </c>
      <c r="B1377" s="50" t="s">
        <v>649</v>
      </c>
      <c r="C1377" s="56" t="s">
        <v>880</v>
      </c>
      <c r="D1377" s="50"/>
      <c r="E1377" s="50"/>
      <c r="F1377" s="55">
        <v>17</v>
      </c>
      <c r="G1377" s="55">
        <v>7</v>
      </c>
      <c r="H1377" s="50" t="s">
        <v>453</v>
      </c>
      <c r="I1377" s="50" t="s">
        <v>354</v>
      </c>
      <c r="J1377" s="62"/>
      <c r="K1377" s="36">
        <v>42</v>
      </c>
      <c r="L1377" s="28"/>
      <c r="M1377" s="28"/>
      <c r="N1377" s="28"/>
    </row>
    <row r="1378" spans="1:14" ht="27.75" customHeight="1">
      <c r="A1378" s="20" t="s">
        <v>877</v>
      </c>
      <c r="B1378" s="50" t="s">
        <v>122</v>
      </c>
      <c r="C1378" s="56" t="s">
        <v>881</v>
      </c>
      <c r="D1378" s="50"/>
      <c r="E1378" s="50"/>
      <c r="F1378" s="55">
        <v>10</v>
      </c>
      <c r="G1378" s="55">
        <v>4</v>
      </c>
      <c r="H1378" s="50" t="s">
        <v>798</v>
      </c>
      <c r="I1378" s="50" t="s">
        <v>354</v>
      </c>
      <c r="J1378" s="62">
        <v>1</v>
      </c>
      <c r="K1378" s="36"/>
      <c r="L1378" s="28"/>
      <c r="M1378" s="28"/>
      <c r="N1378" s="28"/>
    </row>
    <row r="1379" spans="1:14" ht="27.75" customHeight="1">
      <c r="A1379" s="20" t="s">
        <v>877</v>
      </c>
      <c r="B1379" s="50" t="s">
        <v>460</v>
      </c>
      <c r="C1379" s="56" t="s">
        <v>882</v>
      </c>
      <c r="D1379" s="50"/>
      <c r="E1379" s="50"/>
      <c r="F1379" s="55">
        <v>5</v>
      </c>
      <c r="G1379" s="55">
        <v>2</v>
      </c>
      <c r="H1379" s="50" t="s">
        <v>453</v>
      </c>
      <c r="I1379" s="50" t="s">
        <v>354</v>
      </c>
      <c r="J1379" s="62"/>
      <c r="K1379" s="36">
        <v>25</v>
      </c>
      <c r="L1379" s="28"/>
      <c r="M1379" s="28"/>
      <c r="N1379" s="28"/>
    </row>
    <row r="1380" spans="1:14" ht="27.75" customHeight="1">
      <c r="A1380" s="20" t="s">
        <v>877</v>
      </c>
      <c r="B1380" s="50" t="s">
        <v>883</v>
      </c>
      <c r="C1380" s="56" t="s">
        <v>884</v>
      </c>
      <c r="D1380" s="50"/>
      <c r="E1380" s="50"/>
      <c r="F1380" s="55">
        <v>5</v>
      </c>
      <c r="G1380" s="55">
        <v>2</v>
      </c>
      <c r="H1380" s="50" t="s">
        <v>453</v>
      </c>
      <c r="I1380" s="50" t="s">
        <v>354</v>
      </c>
      <c r="J1380" s="62"/>
      <c r="K1380" s="36">
        <v>34</v>
      </c>
      <c r="L1380" s="28"/>
      <c r="M1380" s="28"/>
      <c r="N1380" s="28"/>
    </row>
    <row r="1381" spans="1:14" ht="27.75" customHeight="1">
      <c r="A1381" s="20" t="s">
        <v>877</v>
      </c>
      <c r="B1381" s="50" t="s">
        <v>874</v>
      </c>
      <c r="C1381" s="56" t="s">
        <v>885</v>
      </c>
      <c r="D1381" s="50"/>
      <c r="E1381" s="50"/>
      <c r="F1381" s="55">
        <v>5</v>
      </c>
      <c r="G1381" s="55">
        <v>2</v>
      </c>
      <c r="H1381" s="50" t="s">
        <v>453</v>
      </c>
      <c r="I1381" s="50" t="s">
        <v>354</v>
      </c>
      <c r="J1381" s="62"/>
      <c r="K1381" s="36">
        <v>43</v>
      </c>
      <c r="L1381" s="28"/>
      <c r="M1381" s="28"/>
      <c r="N1381" s="28"/>
    </row>
    <row r="1382" spans="1:14" ht="27.75" customHeight="1">
      <c r="A1382" s="20" t="s">
        <v>877</v>
      </c>
      <c r="B1382" s="50" t="s">
        <v>886</v>
      </c>
      <c r="C1382" s="56" t="s">
        <v>887</v>
      </c>
      <c r="D1382" s="50"/>
      <c r="E1382" s="50"/>
      <c r="F1382" s="55">
        <v>5</v>
      </c>
      <c r="G1382" s="55">
        <v>2</v>
      </c>
      <c r="H1382" s="50" t="s">
        <v>453</v>
      </c>
      <c r="I1382" s="50" t="s">
        <v>354</v>
      </c>
      <c r="J1382" s="62"/>
      <c r="K1382" s="36">
        <v>21</v>
      </c>
      <c r="L1382" s="28"/>
      <c r="M1382" s="28"/>
      <c r="N1382" s="28"/>
    </row>
    <row r="1383" spans="1:14" ht="27.75" customHeight="1">
      <c r="A1383" s="20" t="s">
        <v>877</v>
      </c>
      <c r="B1383" s="50" t="s">
        <v>265</v>
      </c>
      <c r="C1383" s="56" t="s">
        <v>888</v>
      </c>
      <c r="D1383" s="50"/>
      <c r="E1383" s="50"/>
      <c r="F1383" s="55">
        <v>8</v>
      </c>
      <c r="G1383" s="55">
        <v>3</v>
      </c>
      <c r="H1383" s="50" t="s">
        <v>453</v>
      </c>
      <c r="I1383" s="50" t="s">
        <v>354</v>
      </c>
      <c r="J1383" s="62"/>
      <c r="K1383" s="36">
        <v>19</v>
      </c>
      <c r="L1383" s="28"/>
      <c r="M1383" s="28"/>
      <c r="N1383" s="28"/>
    </row>
    <row r="1384" spans="1:14" ht="27.75" customHeight="1">
      <c r="A1384" s="20" t="s">
        <v>877</v>
      </c>
      <c r="B1384" s="50" t="s">
        <v>497</v>
      </c>
      <c r="C1384" s="56" t="s">
        <v>889</v>
      </c>
      <c r="D1384" s="50"/>
      <c r="E1384" s="50"/>
      <c r="F1384" s="55">
        <v>5</v>
      </c>
      <c r="G1384" s="55">
        <v>2</v>
      </c>
      <c r="H1384" s="50" t="s">
        <v>453</v>
      </c>
      <c r="I1384" s="50" t="s">
        <v>354</v>
      </c>
      <c r="J1384" s="62"/>
      <c r="K1384" s="36">
        <v>10</v>
      </c>
      <c r="L1384" s="28"/>
      <c r="M1384" s="28"/>
      <c r="N1384" s="28"/>
    </row>
    <row r="1385" spans="1:14" ht="27.75" customHeight="1">
      <c r="A1385" s="20" t="s">
        <v>877</v>
      </c>
      <c r="B1385" s="50" t="s">
        <v>554</v>
      </c>
      <c r="C1385" s="56" t="s">
        <v>890</v>
      </c>
      <c r="D1385" s="50"/>
      <c r="E1385" s="50"/>
      <c r="F1385" s="55">
        <v>8</v>
      </c>
      <c r="G1385" s="55">
        <v>3</v>
      </c>
      <c r="H1385" s="50" t="s">
        <v>453</v>
      </c>
      <c r="I1385" s="50" t="s">
        <v>354</v>
      </c>
      <c r="J1385" s="62"/>
      <c r="K1385" s="36">
        <v>23</v>
      </c>
      <c r="L1385" s="28"/>
      <c r="M1385" s="28"/>
      <c r="N1385" s="28"/>
    </row>
    <row r="1386" spans="1:14" ht="27.75" customHeight="1">
      <c r="A1386" s="20" t="s">
        <v>891</v>
      </c>
      <c r="B1386" s="20"/>
      <c r="C1386" s="20"/>
      <c r="D1386" s="20"/>
      <c r="E1386" s="20"/>
      <c r="F1386" s="48">
        <f>SUM(F1387:F1450)</f>
        <v>931</v>
      </c>
      <c r="G1386" s="48">
        <f>SUM(G1387:G1450)</f>
        <v>931</v>
      </c>
      <c r="H1386" s="16" t="s">
        <v>17</v>
      </c>
      <c r="I1386" s="16" t="s">
        <v>17</v>
      </c>
      <c r="J1386" s="61">
        <f>SUM(J1387:J1450)</f>
        <v>64</v>
      </c>
      <c r="K1386" s="32"/>
      <c r="L1386" s="28"/>
      <c r="M1386" s="28"/>
      <c r="N1386" s="28"/>
    </row>
    <row r="1387" spans="1:14" ht="27.75" customHeight="1">
      <c r="A1387" s="20" t="s">
        <v>892</v>
      </c>
      <c r="B1387" s="23" t="s">
        <v>79</v>
      </c>
      <c r="C1387" s="101" t="s">
        <v>893</v>
      </c>
      <c r="D1387" s="23"/>
      <c r="E1387" s="23"/>
      <c r="F1387" s="48">
        <v>15</v>
      </c>
      <c r="G1387" s="48">
        <v>15</v>
      </c>
      <c r="H1387" s="23" t="s">
        <v>278</v>
      </c>
      <c r="I1387" s="20" t="s">
        <v>354</v>
      </c>
      <c r="J1387" s="103">
        <v>1</v>
      </c>
      <c r="K1387" s="104"/>
      <c r="L1387" s="28"/>
      <c r="M1387" s="28"/>
      <c r="N1387" s="28"/>
    </row>
    <row r="1388" spans="1:14" ht="27.75" customHeight="1">
      <c r="A1388" s="20" t="s">
        <v>892</v>
      </c>
      <c r="B1388" s="23" t="s">
        <v>391</v>
      </c>
      <c r="C1388" s="101" t="s">
        <v>893</v>
      </c>
      <c r="D1388" s="23"/>
      <c r="E1388" s="23"/>
      <c r="F1388" s="48">
        <v>15</v>
      </c>
      <c r="G1388" s="48">
        <v>15</v>
      </c>
      <c r="H1388" s="23" t="s">
        <v>278</v>
      </c>
      <c r="I1388" s="20" t="s">
        <v>354</v>
      </c>
      <c r="J1388" s="103">
        <v>1</v>
      </c>
      <c r="K1388" s="104"/>
      <c r="L1388" s="28"/>
      <c r="M1388" s="28"/>
      <c r="N1388" s="28"/>
    </row>
    <row r="1389" spans="1:14" ht="27.75" customHeight="1">
      <c r="A1389" s="20" t="s">
        <v>892</v>
      </c>
      <c r="B1389" s="23" t="s">
        <v>341</v>
      </c>
      <c r="C1389" s="101" t="s">
        <v>893</v>
      </c>
      <c r="D1389" s="23"/>
      <c r="E1389" s="23"/>
      <c r="F1389" s="48">
        <v>15</v>
      </c>
      <c r="G1389" s="48">
        <v>15</v>
      </c>
      <c r="H1389" s="23" t="s">
        <v>278</v>
      </c>
      <c r="I1389" s="20" t="s">
        <v>354</v>
      </c>
      <c r="J1389" s="103">
        <v>1</v>
      </c>
      <c r="K1389" s="104"/>
      <c r="L1389" s="28"/>
      <c r="M1389" s="28"/>
      <c r="N1389" s="28"/>
    </row>
    <row r="1390" spans="1:14" ht="27.75" customHeight="1">
      <c r="A1390" s="20" t="s">
        <v>892</v>
      </c>
      <c r="B1390" s="23" t="s">
        <v>22</v>
      </c>
      <c r="C1390" s="101" t="s">
        <v>893</v>
      </c>
      <c r="D1390" s="23"/>
      <c r="E1390" s="23"/>
      <c r="F1390" s="48">
        <v>15</v>
      </c>
      <c r="G1390" s="48">
        <v>15</v>
      </c>
      <c r="H1390" s="23" t="s">
        <v>278</v>
      </c>
      <c r="I1390" s="20" t="s">
        <v>354</v>
      </c>
      <c r="J1390" s="103">
        <v>1</v>
      </c>
      <c r="K1390" s="104"/>
      <c r="L1390" s="28"/>
      <c r="M1390" s="28"/>
      <c r="N1390" s="28"/>
    </row>
    <row r="1391" spans="1:14" ht="27.75" customHeight="1">
      <c r="A1391" s="20" t="s">
        <v>892</v>
      </c>
      <c r="B1391" s="23" t="s">
        <v>118</v>
      </c>
      <c r="C1391" s="101" t="s">
        <v>893</v>
      </c>
      <c r="D1391" s="23"/>
      <c r="E1391" s="23"/>
      <c r="F1391" s="48">
        <v>6</v>
      </c>
      <c r="G1391" s="48">
        <v>6</v>
      </c>
      <c r="H1391" s="23" t="s">
        <v>894</v>
      </c>
      <c r="I1391" s="20" t="s">
        <v>354</v>
      </c>
      <c r="J1391" s="103">
        <v>1</v>
      </c>
      <c r="K1391" s="104"/>
      <c r="L1391" s="28"/>
      <c r="M1391" s="28"/>
      <c r="N1391" s="28"/>
    </row>
    <row r="1392" spans="1:14" ht="27.75" customHeight="1">
      <c r="A1392" s="20" t="s">
        <v>892</v>
      </c>
      <c r="B1392" s="23" t="s">
        <v>27</v>
      </c>
      <c r="C1392" s="101" t="s">
        <v>893</v>
      </c>
      <c r="D1392" s="23"/>
      <c r="E1392" s="23"/>
      <c r="F1392" s="48">
        <v>15</v>
      </c>
      <c r="G1392" s="48">
        <v>15</v>
      </c>
      <c r="H1392" s="23" t="s">
        <v>278</v>
      </c>
      <c r="I1392" s="20" t="s">
        <v>354</v>
      </c>
      <c r="J1392" s="103">
        <v>1</v>
      </c>
      <c r="K1392" s="104"/>
      <c r="L1392" s="28"/>
      <c r="M1392" s="28"/>
      <c r="N1392" s="28"/>
    </row>
    <row r="1393" spans="1:14" ht="27.75" customHeight="1">
      <c r="A1393" s="20" t="s">
        <v>892</v>
      </c>
      <c r="B1393" s="23" t="s">
        <v>29</v>
      </c>
      <c r="C1393" s="101" t="s">
        <v>893</v>
      </c>
      <c r="D1393" s="23"/>
      <c r="E1393" s="23"/>
      <c r="F1393" s="48">
        <v>15</v>
      </c>
      <c r="G1393" s="48">
        <v>15</v>
      </c>
      <c r="H1393" s="23" t="s">
        <v>278</v>
      </c>
      <c r="I1393" s="20" t="s">
        <v>354</v>
      </c>
      <c r="J1393" s="103">
        <v>1</v>
      </c>
      <c r="K1393" s="104"/>
      <c r="L1393" s="28"/>
      <c r="M1393" s="28"/>
      <c r="N1393" s="28"/>
    </row>
    <row r="1394" spans="1:14" ht="27.75" customHeight="1">
      <c r="A1394" s="20" t="s">
        <v>892</v>
      </c>
      <c r="B1394" s="23" t="s">
        <v>253</v>
      </c>
      <c r="C1394" s="101" t="s">
        <v>893</v>
      </c>
      <c r="D1394" s="23"/>
      <c r="E1394" s="23"/>
      <c r="F1394" s="48">
        <v>15</v>
      </c>
      <c r="G1394" s="48">
        <v>15</v>
      </c>
      <c r="H1394" s="23" t="s">
        <v>278</v>
      </c>
      <c r="I1394" s="20" t="s">
        <v>354</v>
      </c>
      <c r="J1394" s="103">
        <v>1</v>
      </c>
      <c r="K1394" s="104"/>
      <c r="L1394" s="28"/>
      <c r="M1394" s="28"/>
      <c r="N1394" s="28"/>
    </row>
    <row r="1395" spans="1:14" ht="27.75" customHeight="1">
      <c r="A1395" s="20" t="s">
        <v>892</v>
      </c>
      <c r="B1395" s="23" t="s">
        <v>31</v>
      </c>
      <c r="C1395" s="101" t="s">
        <v>893</v>
      </c>
      <c r="D1395" s="23"/>
      <c r="E1395" s="23"/>
      <c r="F1395" s="48">
        <v>15</v>
      </c>
      <c r="G1395" s="48">
        <v>15</v>
      </c>
      <c r="H1395" s="23" t="s">
        <v>278</v>
      </c>
      <c r="I1395" s="20" t="s">
        <v>354</v>
      </c>
      <c r="J1395" s="103">
        <v>1</v>
      </c>
      <c r="K1395" s="104"/>
      <c r="L1395" s="28"/>
      <c r="M1395" s="28"/>
      <c r="N1395" s="28"/>
    </row>
    <row r="1396" spans="1:14" ht="27.75" customHeight="1">
      <c r="A1396" s="20" t="s">
        <v>892</v>
      </c>
      <c r="B1396" s="23" t="s">
        <v>172</v>
      </c>
      <c r="C1396" s="101" t="s">
        <v>893</v>
      </c>
      <c r="D1396" s="23"/>
      <c r="E1396" s="23"/>
      <c r="F1396" s="48">
        <v>15</v>
      </c>
      <c r="G1396" s="48">
        <v>15</v>
      </c>
      <c r="H1396" s="23" t="s">
        <v>278</v>
      </c>
      <c r="I1396" s="20" t="s">
        <v>354</v>
      </c>
      <c r="J1396" s="103">
        <v>1</v>
      </c>
      <c r="K1396" s="104"/>
      <c r="L1396" s="28"/>
      <c r="M1396" s="28"/>
      <c r="N1396" s="28"/>
    </row>
    <row r="1397" spans="1:14" ht="27.75" customHeight="1">
      <c r="A1397" s="20" t="s">
        <v>892</v>
      </c>
      <c r="B1397" s="23" t="s">
        <v>173</v>
      </c>
      <c r="C1397" s="101" t="s">
        <v>893</v>
      </c>
      <c r="D1397" s="23"/>
      <c r="E1397" s="23"/>
      <c r="F1397" s="48">
        <v>15</v>
      </c>
      <c r="G1397" s="48">
        <v>15</v>
      </c>
      <c r="H1397" s="23" t="s">
        <v>278</v>
      </c>
      <c r="I1397" s="20" t="s">
        <v>354</v>
      </c>
      <c r="J1397" s="103">
        <v>1</v>
      </c>
      <c r="K1397" s="104"/>
      <c r="L1397" s="28"/>
      <c r="M1397" s="28"/>
      <c r="N1397" s="28"/>
    </row>
    <row r="1398" spans="1:14" ht="27.75" customHeight="1">
      <c r="A1398" s="20" t="s">
        <v>892</v>
      </c>
      <c r="B1398" s="20" t="s">
        <v>33</v>
      </c>
      <c r="C1398" s="101" t="s">
        <v>893</v>
      </c>
      <c r="D1398" s="23"/>
      <c r="E1398" s="23"/>
      <c r="F1398" s="48">
        <v>15</v>
      </c>
      <c r="G1398" s="48">
        <v>15</v>
      </c>
      <c r="H1398" s="23" t="s">
        <v>278</v>
      </c>
      <c r="I1398" s="20" t="s">
        <v>354</v>
      </c>
      <c r="J1398" s="103">
        <v>1</v>
      </c>
      <c r="K1398" s="104"/>
      <c r="L1398" s="28"/>
      <c r="M1398" s="28"/>
      <c r="N1398" s="28"/>
    </row>
    <row r="1399" spans="1:14" ht="27.75" customHeight="1">
      <c r="A1399" s="20" t="s">
        <v>892</v>
      </c>
      <c r="B1399" s="20" t="s">
        <v>133</v>
      </c>
      <c r="C1399" s="101" t="s">
        <v>893</v>
      </c>
      <c r="D1399" s="23"/>
      <c r="E1399" s="23"/>
      <c r="F1399" s="48">
        <v>15</v>
      </c>
      <c r="G1399" s="48">
        <v>15</v>
      </c>
      <c r="H1399" s="23" t="s">
        <v>278</v>
      </c>
      <c r="I1399" s="20" t="s">
        <v>354</v>
      </c>
      <c r="J1399" s="103">
        <v>1</v>
      </c>
      <c r="K1399" s="104"/>
      <c r="L1399" s="28"/>
      <c r="M1399" s="28"/>
      <c r="N1399" s="28"/>
    </row>
    <row r="1400" spans="1:14" ht="27.75" customHeight="1">
      <c r="A1400" s="20" t="s">
        <v>892</v>
      </c>
      <c r="B1400" s="23" t="s">
        <v>212</v>
      </c>
      <c r="C1400" s="101" t="s">
        <v>893</v>
      </c>
      <c r="D1400" s="23"/>
      <c r="E1400" s="23"/>
      <c r="F1400" s="48">
        <v>15</v>
      </c>
      <c r="G1400" s="48">
        <v>15</v>
      </c>
      <c r="H1400" s="23" t="s">
        <v>894</v>
      </c>
      <c r="I1400" s="20" t="s">
        <v>354</v>
      </c>
      <c r="J1400" s="103">
        <v>1</v>
      </c>
      <c r="K1400" s="104"/>
      <c r="L1400" s="28"/>
      <c r="M1400" s="28"/>
      <c r="N1400" s="28"/>
    </row>
    <row r="1401" spans="1:14" ht="27.75" customHeight="1">
      <c r="A1401" s="20" t="s">
        <v>892</v>
      </c>
      <c r="B1401" s="23" t="s">
        <v>36</v>
      </c>
      <c r="C1401" s="101" t="s">
        <v>893</v>
      </c>
      <c r="D1401" s="23"/>
      <c r="E1401" s="23"/>
      <c r="F1401" s="48">
        <v>15</v>
      </c>
      <c r="G1401" s="48">
        <v>15</v>
      </c>
      <c r="H1401" s="23" t="s">
        <v>894</v>
      </c>
      <c r="I1401" s="20" t="s">
        <v>354</v>
      </c>
      <c r="J1401" s="103">
        <v>1</v>
      </c>
      <c r="K1401" s="104"/>
      <c r="L1401" s="28"/>
      <c r="M1401" s="28"/>
      <c r="N1401" s="28"/>
    </row>
    <row r="1402" spans="1:14" ht="27.75" customHeight="1">
      <c r="A1402" s="20" t="s">
        <v>892</v>
      </c>
      <c r="B1402" s="23" t="s">
        <v>213</v>
      </c>
      <c r="C1402" s="101" t="s">
        <v>893</v>
      </c>
      <c r="D1402" s="23"/>
      <c r="E1402" s="23"/>
      <c r="F1402" s="48">
        <v>15</v>
      </c>
      <c r="G1402" s="48">
        <v>15</v>
      </c>
      <c r="H1402" s="23" t="s">
        <v>894</v>
      </c>
      <c r="I1402" s="20" t="s">
        <v>354</v>
      </c>
      <c r="J1402" s="103">
        <v>1</v>
      </c>
      <c r="K1402" s="104"/>
      <c r="L1402" s="28"/>
      <c r="M1402" s="28"/>
      <c r="N1402" s="28"/>
    </row>
    <row r="1403" spans="1:14" ht="27.75" customHeight="1">
      <c r="A1403" s="20" t="s">
        <v>892</v>
      </c>
      <c r="B1403" s="23" t="s">
        <v>34</v>
      </c>
      <c r="C1403" s="101" t="s">
        <v>893</v>
      </c>
      <c r="D1403" s="23"/>
      <c r="E1403" s="23"/>
      <c r="F1403" s="48">
        <v>15</v>
      </c>
      <c r="G1403" s="48">
        <v>15</v>
      </c>
      <c r="H1403" s="23" t="s">
        <v>894</v>
      </c>
      <c r="I1403" s="20" t="s">
        <v>354</v>
      </c>
      <c r="J1403" s="103">
        <v>1</v>
      </c>
      <c r="K1403" s="104"/>
      <c r="L1403" s="28"/>
      <c r="M1403" s="28"/>
      <c r="N1403" s="28"/>
    </row>
    <row r="1404" spans="1:14" ht="27.75" customHeight="1">
      <c r="A1404" s="20" t="s">
        <v>892</v>
      </c>
      <c r="B1404" s="23" t="s">
        <v>37</v>
      </c>
      <c r="C1404" s="101" t="s">
        <v>893</v>
      </c>
      <c r="D1404" s="23"/>
      <c r="E1404" s="23"/>
      <c r="F1404" s="48">
        <v>15</v>
      </c>
      <c r="G1404" s="48">
        <v>15</v>
      </c>
      <c r="H1404" s="23" t="s">
        <v>894</v>
      </c>
      <c r="I1404" s="20" t="s">
        <v>354</v>
      </c>
      <c r="J1404" s="103">
        <v>1</v>
      </c>
      <c r="K1404" s="104"/>
      <c r="L1404" s="28"/>
      <c r="M1404" s="28"/>
      <c r="N1404" s="28"/>
    </row>
    <row r="1405" spans="1:14" ht="27.75" customHeight="1">
      <c r="A1405" s="20" t="s">
        <v>892</v>
      </c>
      <c r="B1405" s="23" t="s">
        <v>177</v>
      </c>
      <c r="C1405" s="101" t="s">
        <v>893</v>
      </c>
      <c r="D1405" s="23"/>
      <c r="E1405" s="23"/>
      <c r="F1405" s="48">
        <v>15</v>
      </c>
      <c r="G1405" s="48">
        <v>15</v>
      </c>
      <c r="H1405" s="23" t="s">
        <v>894</v>
      </c>
      <c r="I1405" s="20" t="s">
        <v>354</v>
      </c>
      <c r="J1405" s="103">
        <v>1</v>
      </c>
      <c r="K1405" s="104"/>
      <c r="L1405" s="28"/>
      <c r="M1405" s="28"/>
      <c r="N1405" s="28"/>
    </row>
    <row r="1406" spans="1:14" ht="27.75" customHeight="1">
      <c r="A1406" s="20" t="s">
        <v>892</v>
      </c>
      <c r="B1406" s="23" t="s">
        <v>84</v>
      </c>
      <c r="C1406" s="101" t="s">
        <v>893</v>
      </c>
      <c r="D1406" s="23"/>
      <c r="E1406" s="23"/>
      <c r="F1406" s="48">
        <v>15</v>
      </c>
      <c r="G1406" s="48">
        <v>15</v>
      </c>
      <c r="H1406" s="23" t="s">
        <v>894</v>
      </c>
      <c r="I1406" s="20" t="s">
        <v>354</v>
      </c>
      <c r="J1406" s="103">
        <v>1</v>
      </c>
      <c r="K1406" s="104"/>
      <c r="L1406" s="28"/>
      <c r="M1406" s="28"/>
      <c r="N1406" s="28"/>
    </row>
    <row r="1407" spans="1:14" ht="27.75" customHeight="1">
      <c r="A1407" s="20" t="s">
        <v>892</v>
      </c>
      <c r="B1407" s="23" t="s">
        <v>475</v>
      </c>
      <c r="C1407" s="101" t="s">
        <v>893</v>
      </c>
      <c r="D1407" s="23"/>
      <c r="E1407" s="23"/>
      <c r="F1407" s="48">
        <v>15</v>
      </c>
      <c r="G1407" s="48">
        <v>15</v>
      </c>
      <c r="H1407" s="23" t="s">
        <v>894</v>
      </c>
      <c r="I1407" s="20" t="s">
        <v>354</v>
      </c>
      <c r="J1407" s="103">
        <v>1</v>
      </c>
      <c r="K1407" s="104"/>
      <c r="L1407" s="28"/>
      <c r="M1407" s="28"/>
      <c r="N1407" s="28"/>
    </row>
    <row r="1408" spans="1:14" ht="27.75" customHeight="1">
      <c r="A1408" s="20" t="s">
        <v>892</v>
      </c>
      <c r="B1408" s="23" t="s">
        <v>38</v>
      </c>
      <c r="C1408" s="101" t="s">
        <v>893</v>
      </c>
      <c r="D1408" s="23"/>
      <c r="E1408" s="23"/>
      <c r="F1408" s="48">
        <v>15</v>
      </c>
      <c r="G1408" s="48">
        <v>15</v>
      </c>
      <c r="H1408" s="23" t="s">
        <v>894</v>
      </c>
      <c r="I1408" s="20" t="s">
        <v>354</v>
      </c>
      <c r="J1408" s="103">
        <v>1</v>
      </c>
      <c r="K1408" s="104"/>
      <c r="L1408" s="28"/>
      <c r="M1408" s="28"/>
      <c r="N1408" s="28"/>
    </row>
    <row r="1409" spans="1:14" ht="27.75" customHeight="1">
      <c r="A1409" s="20" t="s">
        <v>892</v>
      </c>
      <c r="B1409" s="23" t="s">
        <v>39</v>
      </c>
      <c r="C1409" s="101" t="s">
        <v>893</v>
      </c>
      <c r="D1409" s="23"/>
      <c r="E1409" s="23"/>
      <c r="F1409" s="48">
        <v>15</v>
      </c>
      <c r="G1409" s="48">
        <v>15</v>
      </c>
      <c r="H1409" s="23" t="s">
        <v>894</v>
      </c>
      <c r="I1409" s="20" t="s">
        <v>354</v>
      </c>
      <c r="J1409" s="103">
        <v>1</v>
      </c>
      <c r="K1409" s="104"/>
      <c r="L1409" s="28"/>
      <c r="M1409" s="28"/>
      <c r="N1409" s="28"/>
    </row>
    <row r="1410" spans="1:14" ht="27.75" customHeight="1">
      <c r="A1410" s="20" t="s">
        <v>892</v>
      </c>
      <c r="B1410" s="23" t="s">
        <v>40</v>
      </c>
      <c r="C1410" s="101" t="s">
        <v>893</v>
      </c>
      <c r="D1410" s="23"/>
      <c r="E1410" s="23"/>
      <c r="F1410" s="48">
        <v>15</v>
      </c>
      <c r="G1410" s="48">
        <v>15</v>
      </c>
      <c r="H1410" s="23" t="s">
        <v>894</v>
      </c>
      <c r="I1410" s="20" t="s">
        <v>354</v>
      </c>
      <c r="J1410" s="103">
        <v>1</v>
      </c>
      <c r="K1410" s="104"/>
      <c r="L1410" s="28"/>
      <c r="M1410" s="28"/>
      <c r="N1410" s="28"/>
    </row>
    <row r="1411" spans="1:14" ht="27.75" customHeight="1">
      <c r="A1411" s="20" t="s">
        <v>892</v>
      </c>
      <c r="B1411" s="105" t="s">
        <v>895</v>
      </c>
      <c r="C1411" s="101" t="s">
        <v>893</v>
      </c>
      <c r="D1411" s="23"/>
      <c r="E1411" s="23"/>
      <c r="F1411" s="48">
        <v>15</v>
      </c>
      <c r="G1411" s="48">
        <v>15</v>
      </c>
      <c r="H1411" s="23" t="s">
        <v>894</v>
      </c>
      <c r="I1411" s="20" t="s">
        <v>354</v>
      </c>
      <c r="J1411" s="103">
        <v>1</v>
      </c>
      <c r="K1411" s="104"/>
      <c r="L1411" s="28"/>
      <c r="M1411" s="28"/>
      <c r="N1411" s="28"/>
    </row>
    <row r="1412" spans="1:14" ht="27.75" customHeight="1">
      <c r="A1412" s="20" t="s">
        <v>892</v>
      </c>
      <c r="B1412" s="23" t="s">
        <v>44</v>
      </c>
      <c r="C1412" s="101" t="s">
        <v>893</v>
      </c>
      <c r="D1412" s="23"/>
      <c r="E1412" s="23"/>
      <c r="F1412" s="48">
        <v>15</v>
      </c>
      <c r="G1412" s="48">
        <v>15</v>
      </c>
      <c r="H1412" s="23" t="s">
        <v>894</v>
      </c>
      <c r="I1412" s="20" t="s">
        <v>354</v>
      </c>
      <c r="J1412" s="103">
        <v>1</v>
      </c>
      <c r="K1412" s="104"/>
      <c r="L1412" s="28"/>
      <c r="M1412" s="28"/>
      <c r="N1412" s="28"/>
    </row>
    <row r="1413" spans="1:14" ht="27.75" customHeight="1">
      <c r="A1413" s="20" t="s">
        <v>892</v>
      </c>
      <c r="B1413" s="23" t="s">
        <v>43</v>
      </c>
      <c r="C1413" s="101" t="s">
        <v>893</v>
      </c>
      <c r="D1413" s="23"/>
      <c r="E1413" s="23"/>
      <c r="F1413" s="48">
        <v>15</v>
      </c>
      <c r="G1413" s="48">
        <v>15</v>
      </c>
      <c r="H1413" s="23" t="s">
        <v>894</v>
      </c>
      <c r="I1413" s="20" t="s">
        <v>354</v>
      </c>
      <c r="J1413" s="103">
        <v>1</v>
      </c>
      <c r="K1413" s="104"/>
      <c r="L1413" s="28"/>
      <c r="M1413" s="28"/>
      <c r="N1413" s="28"/>
    </row>
    <row r="1414" spans="1:14" ht="27.75" customHeight="1">
      <c r="A1414" s="20" t="s">
        <v>892</v>
      </c>
      <c r="B1414" s="23" t="s">
        <v>45</v>
      </c>
      <c r="C1414" s="101" t="s">
        <v>893</v>
      </c>
      <c r="D1414" s="23"/>
      <c r="E1414" s="23"/>
      <c r="F1414" s="48">
        <v>15</v>
      </c>
      <c r="G1414" s="48">
        <v>15</v>
      </c>
      <c r="H1414" s="23" t="s">
        <v>894</v>
      </c>
      <c r="I1414" s="20" t="s">
        <v>354</v>
      </c>
      <c r="J1414" s="103">
        <v>1</v>
      </c>
      <c r="K1414" s="104"/>
      <c r="L1414" s="28"/>
      <c r="M1414" s="28"/>
      <c r="N1414" s="28"/>
    </row>
    <row r="1415" spans="1:14" ht="27.75" customHeight="1">
      <c r="A1415" s="20" t="s">
        <v>892</v>
      </c>
      <c r="B1415" s="23" t="s">
        <v>343</v>
      </c>
      <c r="C1415" s="101" t="s">
        <v>893</v>
      </c>
      <c r="D1415" s="23"/>
      <c r="E1415" s="23"/>
      <c r="F1415" s="48">
        <v>15</v>
      </c>
      <c r="G1415" s="48">
        <v>15</v>
      </c>
      <c r="H1415" s="23" t="s">
        <v>894</v>
      </c>
      <c r="I1415" s="20" t="s">
        <v>354</v>
      </c>
      <c r="J1415" s="103">
        <v>1</v>
      </c>
      <c r="K1415" s="104"/>
      <c r="L1415" s="28"/>
      <c r="M1415" s="28"/>
      <c r="N1415" s="28"/>
    </row>
    <row r="1416" spans="1:14" ht="27.75" customHeight="1">
      <c r="A1416" s="20" t="s">
        <v>892</v>
      </c>
      <c r="B1416" s="23" t="s">
        <v>259</v>
      </c>
      <c r="C1416" s="101" t="s">
        <v>893</v>
      </c>
      <c r="D1416" s="23"/>
      <c r="E1416" s="23"/>
      <c r="F1416" s="48">
        <v>15</v>
      </c>
      <c r="G1416" s="48">
        <v>15</v>
      </c>
      <c r="H1416" s="23" t="s">
        <v>894</v>
      </c>
      <c r="I1416" s="20" t="s">
        <v>354</v>
      </c>
      <c r="J1416" s="103">
        <v>1</v>
      </c>
      <c r="K1416" s="104"/>
      <c r="L1416" s="28"/>
      <c r="M1416" s="28"/>
      <c r="N1416" s="28"/>
    </row>
    <row r="1417" spans="1:14" ht="27.75" customHeight="1">
      <c r="A1417" s="20" t="s">
        <v>892</v>
      </c>
      <c r="B1417" s="23" t="s">
        <v>46</v>
      </c>
      <c r="C1417" s="101" t="s">
        <v>893</v>
      </c>
      <c r="D1417" s="23"/>
      <c r="E1417" s="23"/>
      <c r="F1417" s="48">
        <v>15</v>
      </c>
      <c r="G1417" s="48">
        <v>15</v>
      </c>
      <c r="H1417" s="23" t="s">
        <v>894</v>
      </c>
      <c r="I1417" s="20" t="s">
        <v>354</v>
      </c>
      <c r="J1417" s="103">
        <v>1</v>
      </c>
      <c r="K1417" s="104"/>
      <c r="L1417" s="28"/>
      <c r="M1417" s="28"/>
      <c r="N1417" s="28"/>
    </row>
    <row r="1418" spans="1:14" ht="27.75" customHeight="1">
      <c r="A1418" s="20" t="s">
        <v>892</v>
      </c>
      <c r="B1418" s="23" t="s">
        <v>505</v>
      </c>
      <c r="C1418" s="101" t="s">
        <v>893</v>
      </c>
      <c r="D1418" s="23"/>
      <c r="E1418" s="23"/>
      <c r="F1418" s="48">
        <v>15</v>
      </c>
      <c r="G1418" s="48">
        <v>15</v>
      </c>
      <c r="H1418" s="23" t="s">
        <v>894</v>
      </c>
      <c r="I1418" s="20" t="s">
        <v>354</v>
      </c>
      <c r="J1418" s="103">
        <v>1</v>
      </c>
      <c r="K1418" s="104"/>
      <c r="L1418" s="28"/>
      <c r="M1418" s="28"/>
      <c r="N1418" s="28"/>
    </row>
    <row r="1419" spans="1:14" ht="27.75" customHeight="1">
      <c r="A1419" s="20" t="s">
        <v>892</v>
      </c>
      <c r="B1419" s="23" t="s">
        <v>896</v>
      </c>
      <c r="C1419" s="101" t="s">
        <v>893</v>
      </c>
      <c r="D1419" s="23"/>
      <c r="E1419" s="23"/>
      <c r="F1419" s="48">
        <v>15</v>
      </c>
      <c r="G1419" s="48">
        <v>15</v>
      </c>
      <c r="H1419" s="23" t="s">
        <v>894</v>
      </c>
      <c r="I1419" s="20" t="s">
        <v>354</v>
      </c>
      <c r="J1419" s="103">
        <v>1</v>
      </c>
      <c r="K1419" s="104"/>
      <c r="L1419" s="28"/>
      <c r="M1419" s="28"/>
      <c r="N1419" s="28"/>
    </row>
    <row r="1420" spans="1:14" ht="27.75" customHeight="1">
      <c r="A1420" s="20" t="s">
        <v>892</v>
      </c>
      <c r="B1420" s="23" t="s">
        <v>216</v>
      </c>
      <c r="C1420" s="101" t="s">
        <v>893</v>
      </c>
      <c r="D1420" s="23"/>
      <c r="E1420" s="23"/>
      <c r="F1420" s="48">
        <v>15</v>
      </c>
      <c r="G1420" s="48">
        <v>15</v>
      </c>
      <c r="H1420" s="23" t="s">
        <v>894</v>
      </c>
      <c r="I1420" s="20" t="s">
        <v>354</v>
      </c>
      <c r="J1420" s="103">
        <v>1</v>
      </c>
      <c r="K1420" s="104"/>
      <c r="L1420" s="28"/>
      <c r="M1420" s="28"/>
      <c r="N1420" s="28"/>
    </row>
    <row r="1421" spans="1:14" ht="27.75" customHeight="1">
      <c r="A1421" s="20" t="s">
        <v>892</v>
      </c>
      <c r="B1421" s="23" t="s">
        <v>261</v>
      </c>
      <c r="C1421" s="101" t="s">
        <v>893</v>
      </c>
      <c r="D1421" s="23"/>
      <c r="E1421" s="23"/>
      <c r="F1421" s="48">
        <v>15</v>
      </c>
      <c r="G1421" s="48">
        <v>15</v>
      </c>
      <c r="H1421" s="23" t="s">
        <v>894</v>
      </c>
      <c r="I1421" s="20" t="s">
        <v>354</v>
      </c>
      <c r="J1421" s="103">
        <v>1</v>
      </c>
      <c r="K1421" s="104"/>
      <c r="L1421" s="28"/>
      <c r="M1421" s="28"/>
      <c r="N1421" s="28"/>
    </row>
    <row r="1422" spans="1:14" ht="27.75" customHeight="1">
      <c r="A1422" s="20" t="s">
        <v>892</v>
      </c>
      <c r="B1422" s="23" t="s">
        <v>265</v>
      </c>
      <c r="C1422" s="101" t="s">
        <v>893</v>
      </c>
      <c r="D1422" s="23"/>
      <c r="E1422" s="23"/>
      <c r="F1422" s="48">
        <v>15</v>
      </c>
      <c r="G1422" s="48">
        <v>15</v>
      </c>
      <c r="H1422" s="23" t="s">
        <v>894</v>
      </c>
      <c r="I1422" s="20" t="s">
        <v>354</v>
      </c>
      <c r="J1422" s="103">
        <v>1</v>
      </c>
      <c r="K1422" s="104"/>
      <c r="L1422" s="28"/>
      <c r="M1422" s="28"/>
      <c r="N1422" s="28"/>
    </row>
    <row r="1423" spans="1:14" ht="27.75" customHeight="1">
      <c r="A1423" s="20" t="s">
        <v>892</v>
      </c>
      <c r="B1423" s="23" t="s">
        <v>48</v>
      </c>
      <c r="C1423" s="101" t="s">
        <v>893</v>
      </c>
      <c r="D1423" s="23"/>
      <c r="E1423" s="23"/>
      <c r="F1423" s="48">
        <v>15</v>
      </c>
      <c r="G1423" s="48">
        <v>15</v>
      </c>
      <c r="H1423" s="23" t="s">
        <v>894</v>
      </c>
      <c r="I1423" s="20" t="s">
        <v>354</v>
      </c>
      <c r="J1423" s="103">
        <v>1</v>
      </c>
      <c r="K1423" s="104"/>
      <c r="L1423" s="28"/>
      <c r="M1423" s="28"/>
      <c r="N1423" s="28"/>
    </row>
    <row r="1424" spans="1:14" ht="27.75" customHeight="1">
      <c r="A1424" s="20" t="s">
        <v>892</v>
      </c>
      <c r="B1424" s="23" t="s">
        <v>49</v>
      </c>
      <c r="C1424" s="101" t="s">
        <v>893</v>
      </c>
      <c r="D1424" s="23"/>
      <c r="E1424" s="23"/>
      <c r="F1424" s="48">
        <v>15</v>
      </c>
      <c r="G1424" s="48">
        <v>15</v>
      </c>
      <c r="H1424" s="23" t="s">
        <v>894</v>
      </c>
      <c r="I1424" s="20" t="s">
        <v>354</v>
      </c>
      <c r="J1424" s="103">
        <v>1</v>
      </c>
      <c r="K1424" s="104"/>
      <c r="L1424" s="28"/>
      <c r="M1424" s="28"/>
      <c r="N1424" s="28"/>
    </row>
    <row r="1425" spans="1:14" ht="27.75" customHeight="1">
      <c r="A1425" s="20" t="s">
        <v>892</v>
      </c>
      <c r="B1425" s="23" t="s">
        <v>190</v>
      </c>
      <c r="C1425" s="101" t="s">
        <v>893</v>
      </c>
      <c r="D1425" s="23"/>
      <c r="E1425" s="23"/>
      <c r="F1425" s="48">
        <v>15</v>
      </c>
      <c r="G1425" s="48">
        <v>15</v>
      </c>
      <c r="H1425" s="23" t="s">
        <v>894</v>
      </c>
      <c r="I1425" s="20" t="s">
        <v>354</v>
      </c>
      <c r="J1425" s="103">
        <v>1</v>
      </c>
      <c r="K1425" s="104"/>
      <c r="L1425" s="28"/>
      <c r="M1425" s="28"/>
      <c r="N1425" s="28"/>
    </row>
    <row r="1426" spans="1:14" ht="27.75" customHeight="1">
      <c r="A1426" s="20" t="s">
        <v>892</v>
      </c>
      <c r="B1426" s="23" t="s">
        <v>50</v>
      </c>
      <c r="C1426" s="101" t="s">
        <v>893</v>
      </c>
      <c r="D1426" s="23"/>
      <c r="E1426" s="23"/>
      <c r="F1426" s="48">
        <v>15</v>
      </c>
      <c r="G1426" s="48">
        <v>15</v>
      </c>
      <c r="H1426" s="23" t="s">
        <v>894</v>
      </c>
      <c r="I1426" s="20" t="s">
        <v>354</v>
      </c>
      <c r="J1426" s="103">
        <v>1</v>
      </c>
      <c r="K1426" s="104"/>
      <c r="L1426" s="28"/>
      <c r="M1426" s="28"/>
      <c r="N1426" s="28"/>
    </row>
    <row r="1427" spans="1:14" ht="27.75" customHeight="1">
      <c r="A1427" s="20" t="s">
        <v>892</v>
      </c>
      <c r="B1427" s="23" t="s">
        <v>519</v>
      </c>
      <c r="C1427" s="101" t="s">
        <v>893</v>
      </c>
      <c r="D1427" s="23"/>
      <c r="E1427" s="23"/>
      <c r="F1427" s="48">
        <v>15</v>
      </c>
      <c r="G1427" s="48">
        <v>15</v>
      </c>
      <c r="H1427" s="23" t="s">
        <v>894</v>
      </c>
      <c r="I1427" s="20" t="s">
        <v>354</v>
      </c>
      <c r="J1427" s="103">
        <v>1</v>
      </c>
      <c r="K1427" s="104"/>
      <c r="L1427" s="28"/>
      <c r="M1427" s="28"/>
      <c r="N1427" s="28"/>
    </row>
    <row r="1428" spans="1:14" ht="27.75" customHeight="1">
      <c r="A1428" s="20" t="s">
        <v>892</v>
      </c>
      <c r="B1428" s="23" t="s">
        <v>52</v>
      </c>
      <c r="C1428" s="101" t="s">
        <v>893</v>
      </c>
      <c r="D1428" s="23"/>
      <c r="E1428" s="23"/>
      <c r="F1428" s="48">
        <v>15</v>
      </c>
      <c r="G1428" s="48">
        <v>15</v>
      </c>
      <c r="H1428" s="23" t="s">
        <v>894</v>
      </c>
      <c r="I1428" s="20" t="s">
        <v>354</v>
      </c>
      <c r="J1428" s="103">
        <v>1</v>
      </c>
      <c r="K1428" s="104"/>
      <c r="L1428" s="28"/>
      <c r="M1428" s="28"/>
      <c r="N1428" s="28"/>
    </row>
    <row r="1429" spans="1:14" ht="27.75" customHeight="1">
      <c r="A1429" s="20" t="s">
        <v>892</v>
      </c>
      <c r="B1429" s="23" t="s">
        <v>274</v>
      </c>
      <c r="C1429" s="101" t="s">
        <v>893</v>
      </c>
      <c r="D1429" s="23"/>
      <c r="E1429" s="23"/>
      <c r="F1429" s="48">
        <v>15</v>
      </c>
      <c r="G1429" s="48">
        <v>15</v>
      </c>
      <c r="H1429" s="23" t="s">
        <v>894</v>
      </c>
      <c r="I1429" s="20" t="s">
        <v>354</v>
      </c>
      <c r="J1429" s="103">
        <v>1</v>
      </c>
      <c r="K1429" s="104"/>
      <c r="L1429" s="28"/>
      <c r="M1429" s="28"/>
      <c r="N1429" s="28"/>
    </row>
    <row r="1430" spans="1:14" ht="27.75" customHeight="1">
      <c r="A1430" s="20" t="s">
        <v>892</v>
      </c>
      <c r="B1430" s="23" t="s">
        <v>164</v>
      </c>
      <c r="C1430" s="101" t="s">
        <v>893</v>
      </c>
      <c r="D1430" s="23"/>
      <c r="E1430" s="23"/>
      <c r="F1430" s="48">
        <v>15</v>
      </c>
      <c r="G1430" s="48">
        <v>15</v>
      </c>
      <c r="H1430" s="23" t="s">
        <v>894</v>
      </c>
      <c r="I1430" s="20" t="s">
        <v>354</v>
      </c>
      <c r="J1430" s="103">
        <v>1</v>
      </c>
      <c r="K1430" s="104"/>
      <c r="L1430" s="28"/>
      <c r="M1430" s="28"/>
      <c r="N1430" s="28"/>
    </row>
    <row r="1431" spans="1:14" ht="27.75" customHeight="1">
      <c r="A1431" s="20" t="s">
        <v>892</v>
      </c>
      <c r="B1431" s="23" t="s">
        <v>53</v>
      </c>
      <c r="C1431" s="101" t="s">
        <v>893</v>
      </c>
      <c r="D1431" s="23"/>
      <c r="E1431" s="23"/>
      <c r="F1431" s="48">
        <v>15</v>
      </c>
      <c r="G1431" s="48">
        <v>15</v>
      </c>
      <c r="H1431" s="23" t="s">
        <v>894</v>
      </c>
      <c r="I1431" s="20" t="s">
        <v>354</v>
      </c>
      <c r="J1431" s="103">
        <v>1</v>
      </c>
      <c r="K1431" s="104"/>
      <c r="L1431" s="28"/>
      <c r="M1431" s="28"/>
      <c r="N1431" s="28"/>
    </row>
    <row r="1432" spans="1:14" ht="27.75" customHeight="1">
      <c r="A1432" s="20" t="s">
        <v>892</v>
      </c>
      <c r="B1432" s="23" t="s">
        <v>291</v>
      </c>
      <c r="C1432" s="101" t="s">
        <v>893</v>
      </c>
      <c r="D1432" s="23"/>
      <c r="E1432" s="23"/>
      <c r="F1432" s="48">
        <v>15</v>
      </c>
      <c r="G1432" s="48">
        <v>15</v>
      </c>
      <c r="H1432" s="23" t="s">
        <v>894</v>
      </c>
      <c r="I1432" s="20" t="s">
        <v>354</v>
      </c>
      <c r="J1432" s="103">
        <v>1</v>
      </c>
      <c r="K1432" s="104"/>
      <c r="L1432" s="28"/>
      <c r="M1432" s="28"/>
      <c r="N1432" s="28"/>
    </row>
    <row r="1433" spans="1:14" ht="27.75" customHeight="1">
      <c r="A1433" s="20" t="s">
        <v>892</v>
      </c>
      <c r="B1433" s="23" t="s">
        <v>233</v>
      </c>
      <c r="C1433" s="101" t="s">
        <v>893</v>
      </c>
      <c r="D1433" s="23"/>
      <c r="E1433" s="23"/>
      <c r="F1433" s="48">
        <v>15</v>
      </c>
      <c r="G1433" s="48">
        <v>15</v>
      </c>
      <c r="H1433" s="23" t="s">
        <v>894</v>
      </c>
      <c r="I1433" s="20" t="s">
        <v>354</v>
      </c>
      <c r="J1433" s="103">
        <v>1</v>
      </c>
      <c r="K1433" s="104"/>
      <c r="L1433" s="28"/>
      <c r="M1433" s="28"/>
      <c r="N1433" s="28"/>
    </row>
    <row r="1434" spans="1:14" ht="27.75" customHeight="1">
      <c r="A1434" s="20" t="s">
        <v>892</v>
      </c>
      <c r="B1434" s="23" t="s">
        <v>166</v>
      </c>
      <c r="C1434" s="101" t="s">
        <v>893</v>
      </c>
      <c r="D1434" s="23"/>
      <c r="E1434" s="23"/>
      <c r="F1434" s="48">
        <v>15</v>
      </c>
      <c r="G1434" s="48">
        <v>15</v>
      </c>
      <c r="H1434" s="23" t="s">
        <v>894</v>
      </c>
      <c r="I1434" s="20" t="s">
        <v>354</v>
      </c>
      <c r="J1434" s="103">
        <v>1</v>
      </c>
      <c r="K1434" s="104"/>
      <c r="L1434" s="28"/>
      <c r="M1434" s="28"/>
      <c r="N1434" s="28"/>
    </row>
    <row r="1435" spans="1:14" ht="27.75" customHeight="1">
      <c r="A1435" s="20" t="s">
        <v>892</v>
      </c>
      <c r="B1435" s="23" t="s">
        <v>834</v>
      </c>
      <c r="C1435" s="101" t="s">
        <v>893</v>
      </c>
      <c r="D1435" s="23"/>
      <c r="E1435" s="23"/>
      <c r="F1435" s="48">
        <v>5</v>
      </c>
      <c r="G1435" s="48">
        <v>5</v>
      </c>
      <c r="H1435" s="23" t="s">
        <v>894</v>
      </c>
      <c r="I1435" s="23" t="s">
        <v>354</v>
      </c>
      <c r="J1435" s="104">
        <v>1</v>
      </c>
      <c r="K1435" s="104"/>
      <c r="L1435" s="28"/>
      <c r="M1435" s="28"/>
      <c r="N1435" s="28"/>
    </row>
    <row r="1436" spans="1:14" ht="27.75" customHeight="1">
      <c r="A1436" s="20" t="s">
        <v>892</v>
      </c>
      <c r="B1436" s="23" t="s">
        <v>25</v>
      </c>
      <c r="C1436" s="101" t="s">
        <v>893</v>
      </c>
      <c r="D1436" s="23"/>
      <c r="E1436" s="23"/>
      <c r="F1436" s="48">
        <v>15</v>
      </c>
      <c r="G1436" s="48">
        <v>15</v>
      </c>
      <c r="H1436" s="23" t="s">
        <v>894</v>
      </c>
      <c r="I1436" s="23" t="s">
        <v>354</v>
      </c>
      <c r="J1436" s="104">
        <v>1</v>
      </c>
      <c r="K1436" s="104"/>
      <c r="L1436" s="28"/>
      <c r="M1436" s="28"/>
      <c r="N1436" s="28"/>
    </row>
    <row r="1437" spans="1:14" ht="27.75" customHeight="1">
      <c r="A1437" s="20" t="s">
        <v>892</v>
      </c>
      <c r="B1437" s="23" t="s">
        <v>30</v>
      </c>
      <c r="C1437" s="101" t="s">
        <v>893</v>
      </c>
      <c r="D1437" s="23"/>
      <c r="E1437" s="23"/>
      <c r="F1437" s="48">
        <v>15</v>
      </c>
      <c r="G1437" s="48">
        <v>15</v>
      </c>
      <c r="H1437" s="23" t="s">
        <v>894</v>
      </c>
      <c r="I1437" s="23" t="s">
        <v>354</v>
      </c>
      <c r="J1437" s="104">
        <v>1</v>
      </c>
      <c r="K1437" s="104"/>
      <c r="L1437" s="28"/>
      <c r="M1437" s="28"/>
      <c r="N1437" s="28"/>
    </row>
    <row r="1438" spans="1:14" ht="27.75" customHeight="1">
      <c r="A1438" s="20" t="s">
        <v>892</v>
      </c>
      <c r="B1438" s="23" t="s">
        <v>174</v>
      </c>
      <c r="C1438" s="101" t="s">
        <v>893</v>
      </c>
      <c r="D1438" s="23"/>
      <c r="E1438" s="23"/>
      <c r="F1438" s="48">
        <v>15</v>
      </c>
      <c r="G1438" s="48">
        <v>15</v>
      </c>
      <c r="H1438" s="23" t="s">
        <v>894</v>
      </c>
      <c r="I1438" s="23" t="s">
        <v>354</v>
      </c>
      <c r="J1438" s="104">
        <v>1</v>
      </c>
      <c r="K1438" s="104"/>
      <c r="L1438" s="28"/>
      <c r="M1438" s="28"/>
      <c r="N1438" s="28"/>
    </row>
    <row r="1439" spans="1:14" ht="27.75" customHeight="1">
      <c r="A1439" s="20" t="s">
        <v>892</v>
      </c>
      <c r="B1439" s="23" t="s">
        <v>450</v>
      </c>
      <c r="C1439" s="101" t="s">
        <v>893</v>
      </c>
      <c r="D1439" s="23"/>
      <c r="E1439" s="23"/>
      <c r="F1439" s="48">
        <v>15</v>
      </c>
      <c r="G1439" s="48">
        <v>15</v>
      </c>
      <c r="H1439" s="23" t="s">
        <v>894</v>
      </c>
      <c r="I1439" s="23" t="s">
        <v>354</v>
      </c>
      <c r="J1439" s="104">
        <v>1</v>
      </c>
      <c r="K1439" s="104"/>
      <c r="L1439" s="28"/>
      <c r="M1439" s="28"/>
      <c r="N1439" s="28"/>
    </row>
    <row r="1440" spans="1:14" ht="27.75" customHeight="1">
      <c r="A1440" s="20" t="s">
        <v>892</v>
      </c>
      <c r="B1440" s="23" t="s">
        <v>897</v>
      </c>
      <c r="C1440" s="101" t="s">
        <v>893</v>
      </c>
      <c r="D1440" s="23"/>
      <c r="E1440" s="23"/>
      <c r="F1440" s="48">
        <v>15</v>
      </c>
      <c r="G1440" s="48">
        <v>15</v>
      </c>
      <c r="H1440" s="23" t="s">
        <v>894</v>
      </c>
      <c r="I1440" s="23" t="s">
        <v>354</v>
      </c>
      <c r="J1440" s="104">
        <v>1</v>
      </c>
      <c r="K1440" s="104"/>
      <c r="L1440" s="28"/>
      <c r="M1440" s="28"/>
      <c r="N1440" s="28"/>
    </row>
    <row r="1441" spans="1:14" ht="27.75" customHeight="1">
      <c r="A1441" s="20" t="s">
        <v>892</v>
      </c>
      <c r="B1441" s="23" t="s">
        <v>452</v>
      </c>
      <c r="C1441" s="101" t="s">
        <v>893</v>
      </c>
      <c r="D1441" s="23"/>
      <c r="E1441" s="23"/>
      <c r="F1441" s="48">
        <v>15</v>
      </c>
      <c r="G1441" s="48">
        <v>15</v>
      </c>
      <c r="H1441" s="23" t="s">
        <v>894</v>
      </c>
      <c r="I1441" s="23" t="s">
        <v>354</v>
      </c>
      <c r="J1441" s="104">
        <v>1</v>
      </c>
      <c r="K1441" s="104"/>
      <c r="L1441" s="28"/>
      <c r="M1441" s="28"/>
      <c r="N1441" s="28"/>
    </row>
    <row r="1442" spans="1:14" ht="27.75" customHeight="1">
      <c r="A1442" s="20" t="s">
        <v>892</v>
      </c>
      <c r="B1442" s="23" t="s">
        <v>460</v>
      </c>
      <c r="C1442" s="101" t="s">
        <v>893</v>
      </c>
      <c r="D1442" s="23"/>
      <c r="E1442" s="23"/>
      <c r="F1442" s="48">
        <v>15</v>
      </c>
      <c r="G1442" s="48">
        <v>15</v>
      </c>
      <c r="H1442" s="23" t="s">
        <v>894</v>
      </c>
      <c r="I1442" s="23" t="s">
        <v>354</v>
      </c>
      <c r="J1442" s="104">
        <v>1</v>
      </c>
      <c r="K1442" s="104"/>
      <c r="L1442" s="28"/>
      <c r="M1442" s="28"/>
      <c r="N1442" s="28"/>
    </row>
    <row r="1443" spans="1:14" ht="27.75" customHeight="1">
      <c r="A1443" s="20" t="s">
        <v>892</v>
      </c>
      <c r="B1443" s="23" t="s">
        <v>830</v>
      </c>
      <c r="C1443" s="101" t="s">
        <v>893</v>
      </c>
      <c r="D1443" s="23"/>
      <c r="E1443" s="23"/>
      <c r="F1443" s="48">
        <v>5</v>
      </c>
      <c r="G1443" s="48">
        <v>5</v>
      </c>
      <c r="H1443" s="23" t="s">
        <v>894</v>
      </c>
      <c r="I1443" s="23" t="s">
        <v>354</v>
      </c>
      <c r="J1443" s="104">
        <v>1</v>
      </c>
      <c r="K1443" s="104"/>
      <c r="L1443" s="28"/>
      <c r="M1443" s="28"/>
      <c r="N1443" s="28"/>
    </row>
    <row r="1444" spans="1:14" ht="27.75" customHeight="1">
      <c r="A1444" s="20" t="s">
        <v>892</v>
      </c>
      <c r="B1444" s="23" t="s">
        <v>188</v>
      </c>
      <c r="C1444" s="101" t="s">
        <v>893</v>
      </c>
      <c r="D1444" s="23"/>
      <c r="E1444" s="23"/>
      <c r="F1444" s="48">
        <v>15</v>
      </c>
      <c r="G1444" s="48">
        <v>15</v>
      </c>
      <c r="H1444" s="23" t="s">
        <v>894</v>
      </c>
      <c r="I1444" s="23" t="s">
        <v>354</v>
      </c>
      <c r="J1444" s="104">
        <v>1</v>
      </c>
      <c r="K1444" s="104"/>
      <c r="L1444" s="28"/>
      <c r="M1444" s="28"/>
      <c r="N1444" s="28"/>
    </row>
    <row r="1445" spans="1:14" ht="27.75" customHeight="1">
      <c r="A1445" s="20" t="s">
        <v>892</v>
      </c>
      <c r="B1445" s="23" t="s">
        <v>85</v>
      </c>
      <c r="C1445" s="101" t="s">
        <v>893</v>
      </c>
      <c r="D1445" s="23"/>
      <c r="E1445" s="23"/>
      <c r="F1445" s="48">
        <v>15</v>
      </c>
      <c r="G1445" s="48">
        <v>15</v>
      </c>
      <c r="H1445" s="23" t="s">
        <v>894</v>
      </c>
      <c r="I1445" s="23" t="s">
        <v>354</v>
      </c>
      <c r="J1445" s="104">
        <v>1</v>
      </c>
      <c r="K1445" s="104"/>
      <c r="L1445" s="28"/>
      <c r="M1445" s="28"/>
      <c r="N1445" s="28"/>
    </row>
    <row r="1446" spans="1:14" ht="27.75" customHeight="1">
      <c r="A1446" s="20" t="s">
        <v>892</v>
      </c>
      <c r="B1446" s="23" t="s">
        <v>272</v>
      </c>
      <c r="C1446" s="101" t="s">
        <v>893</v>
      </c>
      <c r="D1446" s="23"/>
      <c r="E1446" s="23"/>
      <c r="F1446" s="48">
        <v>15</v>
      </c>
      <c r="G1446" s="48">
        <v>15</v>
      </c>
      <c r="H1446" s="23" t="s">
        <v>894</v>
      </c>
      <c r="I1446" s="23" t="s">
        <v>354</v>
      </c>
      <c r="J1446" s="104">
        <v>1</v>
      </c>
      <c r="K1446" s="104"/>
      <c r="L1446" s="28"/>
      <c r="M1446" s="28"/>
      <c r="N1446" s="28"/>
    </row>
    <row r="1447" spans="1:14" ht="27.75" customHeight="1">
      <c r="A1447" s="20" t="s">
        <v>892</v>
      </c>
      <c r="B1447" s="23" t="s">
        <v>898</v>
      </c>
      <c r="C1447" s="101" t="s">
        <v>893</v>
      </c>
      <c r="D1447" s="23"/>
      <c r="E1447" s="23"/>
      <c r="F1447" s="48">
        <v>15</v>
      </c>
      <c r="G1447" s="48">
        <v>15</v>
      </c>
      <c r="H1447" s="23" t="s">
        <v>894</v>
      </c>
      <c r="I1447" s="23" t="s">
        <v>354</v>
      </c>
      <c r="J1447" s="104">
        <v>1</v>
      </c>
      <c r="K1447" s="104"/>
      <c r="L1447" s="28"/>
      <c r="M1447" s="28"/>
      <c r="N1447" s="28"/>
    </row>
    <row r="1448" spans="1:14" ht="27.75" customHeight="1">
      <c r="A1448" s="20" t="s">
        <v>892</v>
      </c>
      <c r="B1448" s="23" t="s">
        <v>720</v>
      </c>
      <c r="C1448" s="101" t="s">
        <v>893</v>
      </c>
      <c r="D1448" s="23"/>
      <c r="E1448" s="23"/>
      <c r="F1448" s="48">
        <v>15</v>
      </c>
      <c r="G1448" s="48">
        <v>15</v>
      </c>
      <c r="H1448" s="23" t="s">
        <v>894</v>
      </c>
      <c r="I1448" s="23" t="s">
        <v>354</v>
      </c>
      <c r="J1448" s="104">
        <v>1</v>
      </c>
      <c r="K1448" s="104"/>
      <c r="L1448" s="28"/>
      <c r="M1448" s="28"/>
      <c r="N1448" s="28"/>
    </row>
    <row r="1449" spans="1:14" ht="27.75" customHeight="1">
      <c r="A1449" s="20" t="s">
        <v>892</v>
      </c>
      <c r="B1449" s="23" t="s">
        <v>204</v>
      </c>
      <c r="C1449" s="101" t="s">
        <v>893</v>
      </c>
      <c r="D1449" s="23"/>
      <c r="E1449" s="23"/>
      <c r="F1449" s="48">
        <v>15</v>
      </c>
      <c r="G1449" s="48">
        <v>15</v>
      </c>
      <c r="H1449" s="23" t="s">
        <v>894</v>
      </c>
      <c r="I1449" s="23" t="s">
        <v>354</v>
      </c>
      <c r="J1449" s="104">
        <v>1</v>
      </c>
      <c r="K1449" s="104"/>
      <c r="L1449" s="28"/>
      <c r="M1449" s="28"/>
      <c r="N1449" s="28"/>
    </row>
    <row r="1450" spans="1:14" ht="27.75" customHeight="1">
      <c r="A1450" s="20" t="s">
        <v>892</v>
      </c>
      <c r="B1450" s="23" t="s">
        <v>682</v>
      </c>
      <c r="C1450" s="101" t="s">
        <v>893</v>
      </c>
      <c r="D1450" s="23"/>
      <c r="E1450" s="23"/>
      <c r="F1450" s="48">
        <v>15</v>
      </c>
      <c r="G1450" s="48">
        <v>15</v>
      </c>
      <c r="H1450" s="23" t="s">
        <v>894</v>
      </c>
      <c r="I1450" s="23" t="s">
        <v>354</v>
      </c>
      <c r="J1450" s="104">
        <v>1</v>
      </c>
      <c r="K1450" s="104"/>
      <c r="L1450" s="28"/>
      <c r="M1450" s="28"/>
      <c r="N1450" s="28"/>
    </row>
    <row r="1451" spans="1:14" ht="27.75" customHeight="1">
      <c r="A1451" s="20" t="s">
        <v>899</v>
      </c>
      <c r="B1451" s="20"/>
      <c r="C1451" s="20"/>
      <c r="D1451" s="20"/>
      <c r="E1451" s="16"/>
      <c r="F1451" s="20">
        <f aca="true" t="shared" si="35" ref="F1451:K1451">SUM(F1452:F1508)</f>
        <v>498.9999999999999</v>
      </c>
      <c r="G1451" s="20">
        <f t="shared" si="35"/>
        <v>498.9999999999999</v>
      </c>
      <c r="H1451" s="20"/>
      <c r="I1451" s="20" t="s">
        <v>223</v>
      </c>
      <c r="J1451" s="32">
        <f t="shared" si="35"/>
        <v>0</v>
      </c>
      <c r="K1451" s="32">
        <f t="shared" si="35"/>
        <v>4990</v>
      </c>
      <c r="L1451" s="28"/>
      <c r="M1451" s="28"/>
      <c r="N1451" s="28"/>
    </row>
    <row r="1452" spans="1:247" s="9" customFormat="1" ht="27.75" customHeight="1">
      <c r="A1452" s="20" t="s">
        <v>900</v>
      </c>
      <c r="B1452" s="20" t="s">
        <v>901</v>
      </c>
      <c r="C1452" s="106" t="s">
        <v>900</v>
      </c>
      <c r="D1452" s="20"/>
      <c r="E1452" s="20"/>
      <c r="F1452" s="48">
        <v>6.7</v>
      </c>
      <c r="G1452" s="48">
        <v>6.7</v>
      </c>
      <c r="H1452" s="23" t="s">
        <v>894</v>
      </c>
      <c r="I1452" s="20" t="s">
        <v>354</v>
      </c>
      <c r="J1452" s="103"/>
      <c r="K1452" s="104">
        <v>67</v>
      </c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7"/>
      <c r="AV1452" s="107"/>
      <c r="AW1452" s="107"/>
      <c r="AX1452" s="107"/>
      <c r="AY1452" s="107"/>
      <c r="AZ1452" s="107"/>
      <c r="BA1452" s="107"/>
      <c r="BB1452" s="107"/>
      <c r="BC1452" s="107"/>
      <c r="BD1452" s="107"/>
      <c r="BE1452" s="107"/>
      <c r="BF1452" s="107"/>
      <c r="BG1452" s="107"/>
      <c r="BH1452" s="107"/>
      <c r="BI1452" s="107"/>
      <c r="BJ1452" s="107"/>
      <c r="BK1452" s="107"/>
      <c r="BL1452" s="107"/>
      <c r="BM1452" s="107"/>
      <c r="BN1452" s="107"/>
      <c r="BO1452" s="107"/>
      <c r="BP1452" s="107"/>
      <c r="BQ1452" s="107"/>
      <c r="BR1452" s="107"/>
      <c r="BS1452" s="107"/>
      <c r="BT1452" s="107"/>
      <c r="BU1452" s="107"/>
      <c r="BV1452" s="107"/>
      <c r="BW1452" s="107"/>
      <c r="BX1452" s="107"/>
      <c r="BY1452" s="107"/>
      <c r="BZ1452" s="107"/>
      <c r="CA1452" s="107"/>
      <c r="CB1452" s="107"/>
      <c r="CC1452" s="107"/>
      <c r="CD1452" s="107"/>
      <c r="CE1452" s="107"/>
      <c r="CF1452" s="107"/>
      <c r="CG1452" s="107"/>
      <c r="CH1452" s="107"/>
      <c r="CI1452" s="107"/>
      <c r="CJ1452" s="107"/>
      <c r="CK1452" s="107"/>
      <c r="CL1452" s="107"/>
      <c r="CM1452" s="107"/>
      <c r="CN1452" s="107"/>
      <c r="CO1452" s="107"/>
      <c r="CP1452" s="107"/>
      <c r="CQ1452" s="107"/>
      <c r="CR1452" s="107"/>
      <c r="CS1452" s="107"/>
      <c r="CT1452" s="107"/>
      <c r="CU1452" s="107"/>
      <c r="CV1452" s="107"/>
      <c r="CW1452" s="107"/>
      <c r="CX1452" s="107"/>
      <c r="CY1452" s="107"/>
      <c r="CZ1452" s="107"/>
      <c r="DA1452" s="107"/>
      <c r="DB1452" s="107"/>
      <c r="DC1452" s="107"/>
      <c r="DD1452" s="107"/>
      <c r="DE1452" s="107"/>
      <c r="DF1452" s="107"/>
      <c r="DG1452" s="107"/>
      <c r="DH1452" s="107"/>
      <c r="DI1452" s="107"/>
      <c r="DJ1452" s="107"/>
      <c r="DK1452" s="107"/>
      <c r="DL1452" s="107"/>
      <c r="DM1452" s="107"/>
      <c r="DN1452" s="107"/>
      <c r="DO1452" s="107"/>
      <c r="DP1452" s="107"/>
      <c r="DQ1452" s="107"/>
      <c r="DR1452" s="107"/>
      <c r="DS1452" s="107"/>
      <c r="DT1452" s="107"/>
      <c r="DU1452" s="107"/>
      <c r="DV1452" s="107"/>
      <c r="DW1452" s="107"/>
      <c r="DX1452" s="107"/>
      <c r="DY1452" s="107"/>
      <c r="DZ1452" s="107"/>
      <c r="EA1452" s="107"/>
      <c r="EB1452" s="107"/>
      <c r="EC1452" s="107"/>
      <c r="ED1452" s="107"/>
      <c r="EE1452" s="107"/>
      <c r="EF1452" s="107"/>
      <c r="EG1452" s="107"/>
      <c r="EH1452" s="107"/>
      <c r="EI1452" s="107"/>
      <c r="EJ1452" s="107"/>
      <c r="EK1452" s="107"/>
      <c r="EL1452" s="107"/>
      <c r="EM1452" s="107"/>
      <c r="EN1452" s="107"/>
      <c r="EO1452" s="107"/>
      <c r="EP1452" s="107"/>
      <c r="EQ1452" s="107"/>
      <c r="ER1452" s="107"/>
      <c r="ES1452" s="107"/>
      <c r="ET1452" s="107"/>
      <c r="EU1452" s="107"/>
      <c r="EV1452" s="107"/>
      <c r="EW1452" s="107"/>
      <c r="EX1452" s="107"/>
      <c r="EY1452" s="107"/>
      <c r="EZ1452" s="107"/>
      <c r="FA1452" s="107"/>
      <c r="FB1452" s="107"/>
      <c r="FC1452" s="107"/>
      <c r="FD1452" s="107"/>
      <c r="FE1452" s="107"/>
      <c r="FF1452" s="107"/>
      <c r="FG1452" s="107"/>
      <c r="FH1452" s="107"/>
      <c r="FI1452" s="107"/>
      <c r="FJ1452" s="107"/>
      <c r="FK1452" s="107"/>
      <c r="FL1452" s="107"/>
      <c r="FM1452" s="107"/>
      <c r="FN1452" s="107"/>
      <c r="FO1452" s="107"/>
      <c r="FP1452" s="107"/>
      <c r="FQ1452" s="107"/>
      <c r="FR1452" s="107"/>
      <c r="FS1452" s="107"/>
      <c r="FT1452" s="107"/>
      <c r="FU1452" s="107"/>
      <c r="FV1452" s="107"/>
      <c r="FW1452" s="107"/>
      <c r="FX1452" s="107"/>
      <c r="FY1452" s="107"/>
      <c r="FZ1452" s="107"/>
      <c r="GA1452" s="107"/>
      <c r="GB1452" s="107"/>
      <c r="GC1452" s="107"/>
      <c r="GD1452" s="107"/>
      <c r="GE1452" s="107"/>
      <c r="GF1452" s="107"/>
      <c r="GG1452" s="107"/>
      <c r="GH1452" s="107"/>
      <c r="GI1452" s="107"/>
      <c r="GJ1452" s="107"/>
      <c r="GK1452" s="107"/>
      <c r="GL1452" s="107"/>
      <c r="GM1452" s="107"/>
      <c r="GN1452" s="107"/>
      <c r="GO1452" s="107"/>
      <c r="GP1452" s="107"/>
      <c r="GQ1452" s="107"/>
      <c r="GR1452" s="107"/>
      <c r="GS1452" s="107"/>
      <c r="GT1452" s="107"/>
      <c r="GU1452" s="107"/>
      <c r="GV1452" s="107"/>
      <c r="GW1452" s="107"/>
      <c r="GX1452" s="107"/>
      <c r="GY1452" s="107"/>
      <c r="GZ1452" s="107"/>
      <c r="HA1452" s="107"/>
      <c r="HB1452" s="107"/>
      <c r="HC1452" s="107"/>
      <c r="HD1452" s="107"/>
      <c r="HE1452" s="107"/>
      <c r="HF1452" s="107"/>
      <c r="HG1452" s="107"/>
      <c r="HH1452" s="107"/>
      <c r="HI1452" s="107"/>
      <c r="HJ1452" s="107"/>
      <c r="HK1452" s="107"/>
      <c r="HL1452" s="107"/>
      <c r="HM1452" s="107"/>
      <c r="HN1452" s="107"/>
      <c r="HO1452" s="107"/>
      <c r="HP1452" s="107"/>
      <c r="HQ1452" s="107"/>
      <c r="HR1452" s="107"/>
      <c r="HS1452" s="107"/>
      <c r="HT1452" s="107"/>
      <c r="HU1452" s="107"/>
      <c r="HV1452" s="107"/>
      <c r="HW1452" s="107"/>
      <c r="HX1452" s="107"/>
      <c r="HY1452" s="107"/>
      <c r="HZ1452" s="107"/>
      <c r="IA1452" s="107"/>
      <c r="IB1452" s="107"/>
      <c r="IC1452" s="107"/>
      <c r="ID1452" s="107"/>
      <c r="IE1452" s="107"/>
      <c r="IF1452" s="107"/>
      <c r="IG1452" s="107"/>
      <c r="IH1452" s="107"/>
      <c r="II1452" s="107"/>
      <c r="IJ1452" s="107"/>
      <c r="IK1452" s="107"/>
      <c r="IL1452" s="108"/>
      <c r="IM1452" s="108"/>
    </row>
    <row r="1453" spans="1:247" s="9" customFormat="1" ht="27.75" customHeight="1">
      <c r="A1453" s="20" t="s">
        <v>900</v>
      </c>
      <c r="B1453" s="20" t="s">
        <v>638</v>
      </c>
      <c r="C1453" s="106" t="s">
        <v>900</v>
      </c>
      <c r="D1453" s="20"/>
      <c r="E1453" s="20"/>
      <c r="F1453" s="48">
        <v>9.3</v>
      </c>
      <c r="G1453" s="48">
        <v>9.3</v>
      </c>
      <c r="H1453" s="23" t="s">
        <v>894</v>
      </c>
      <c r="I1453" s="20" t="s">
        <v>354</v>
      </c>
      <c r="J1453" s="103"/>
      <c r="K1453" s="104">
        <v>93</v>
      </c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7"/>
      <c r="AV1453" s="107"/>
      <c r="AW1453" s="107"/>
      <c r="AX1453" s="107"/>
      <c r="AY1453" s="107"/>
      <c r="AZ1453" s="107"/>
      <c r="BA1453" s="107"/>
      <c r="BB1453" s="107"/>
      <c r="BC1453" s="107"/>
      <c r="BD1453" s="107"/>
      <c r="BE1453" s="107"/>
      <c r="BF1453" s="107"/>
      <c r="BG1453" s="107"/>
      <c r="BH1453" s="107"/>
      <c r="BI1453" s="107"/>
      <c r="BJ1453" s="107"/>
      <c r="BK1453" s="107"/>
      <c r="BL1453" s="107"/>
      <c r="BM1453" s="107"/>
      <c r="BN1453" s="107"/>
      <c r="BO1453" s="107"/>
      <c r="BP1453" s="107"/>
      <c r="BQ1453" s="107"/>
      <c r="BR1453" s="107"/>
      <c r="BS1453" s="107"/>
      <c r="BT1453" s="107"/>
      <c r="BU1453" s="107"/>
      <c r="BV1453" s="107"/>
      <c r="BW1453" s="107"/>
      <c r="BX1453" s="107"/>
      <c r="BY1453" s="107"/>
      <c r="BZ1453" s="107"/>
      <c r="CA1453" s="107"/>
      <c r="CB1453" s="107"/>
      <c r="CC1453" s="107"/>
      <c r="CD1453" s="107"/>
      <c r="CE1453" s="107"/>
      <c r="CF1453" s="107"/>
      <c r="CG1453" s="107"/>
      <c r="CH1453" s="107"/>
      <c r="CI1453" s="107"/>
      <c r="CJ1453" s="107"/>
      <c r="CK1453" s="107"/>
      <c r="CL1453" s="107"/>
      <c r="CM1453" s="107"/>
      <c r="CN1453" s="107"/>
      <c r="CO1453" s="107"/>
      <c r="CP1453" s="107"/>
      <c r="CQ1453" s="107"/>
      <c r="CR1453" s="107"/>
      <c r="CS1453" s="107"/>
      <c r="CT1453" s="107"/>
      <c r="CU1453" s="107"/>
      <c r="CV1453" s="107"/>
      <c r="CW1453" s="107"/>
      <c r="CX1453" s="107"/>
      <c r="CY1453" s="107"/>
      <c r="CZ1453" s="107"/>
      <c r="DA1453" s="107"/>
      <c r="DB1453" s="107"/>
      <c r="DC1453" s="107"/>
      <c r="DD1453" s="107"/>
      <c r="DE1453" s="107"/>
      <c r="DF1453" s="107"/>
      <c r="DG1453" s="107"/>
      <c r="DH1453" s="107"/>
      <c r="DI1453" s="107"/>
      <c r="DJ1453" s="107"/>
      <c r="DK1453" s="107"/>
      <c r="DL1453" s="107"/>
      <c r="DM1453" s="107"/>
      <c r="DN1453" s="107"/>
      <c r="DO1453" s="107"/>
      <c r="DP1453" s="107"/>
      <c r="DQ1453" s="107"/>
      <c r="DR1453" s="107"/>
      <c r="DS1453" s="107"/>
      <c r="DT1453" s="107"/>
      <c r="DU1453" s="107"/>
      <c r="DV1453" s="107"/>
      <c r="DW1453" s="107"/>
      <c r="DX1453" s="107"/>
      <c r="DY1453" s="107"/>
      <c r="DZ1453" s="107"/>
      <c r="EA1453" s="107"/>
      <c r="EB1453" s="107"/>
      <c r="EC1453" s="107"/>
      <c r="ED1453" s="107"/>
      <c r="EE1453" s="107"/>
      <c r="EF1453" s="107"/>
      <c r="EG1453" s="107"/>
      <c r="EH1453" s="107"/>
      <c r="EI1453" s="107"/>
      <c r="EJ1453" s="107"/>
      <c r="EK1453" s="107"/>
      <c r="EL1453" s="107"/>
      <c r="EM1453" s="107"/>
      <c r="EN1453" s="107"/>
      <c r="EO1453" s="107"/>
      <c r="EP1453" s="107"/>
      <c r="EQ1453" s="107"/>
      <c r="ER1453" s="107"/>
      <c r="ES1453" s="107"/>
      <c r="ET1453" s="107"/>
      <c r="EU1453" s="107"/>
      <c r="EV1453" s="107"/>
      <c r="EW1453" s="107"/>
      <c r="EX1453" s="107"/>
      <c r="EY1453" s="107"/>
      <c r="EZ1453" s="107"/>
      <c r="FA1453" s="107"/>
      <c r="FB1453" s="107"/>
      <c r="FC1453" s="107"/>
      <c r="FD1453" s="107"/>
      <c r="FE1453" s="107"/>
      <c r="FF1453" s="107"/>
      <c r="FG1453" s="107"/>
      <c r="FH1453" s="107"/>
      <c r="FI1453" s="107"/>
      <c r="FJ1453" s="107"/>
      <c r="FK1453" s="107"/>
      <c r="FL1453" s="107"/>
      <c r="FM1453" s="107"/>
      <c r="FN1453" s="107"/>
      <c r="FO1453" s="107"/>
      <c r="FP1453" s="107"/>
      <c r="FQ1453" s="107"/>
      <c r="FR1453" s="107"/>
      <c r="FS1453" s="107"/>
      <c r="FT1453" s="107"/>
      <c r="FU1453" s="107"/>
      <c r="FV1453" s="107"/>
      <c r="FW1453" s="107"/>
      <c r="FX1453" s="107"/>
      <c r="FY1453" s="107"/>
      <c r="FZ1453" s="107"/>
      <c r="GA1453" s="107"/>
      <c r="GB1453" s="107"/>
      <c r="GC1453" s="107"/>
      <c r="GD1453" s="107"/>
      <c r="GE1453" s="107"/>
      <c r="GF1453" s="107"/>
      <c r="GG1453" s="107"/>
      <c r="GH1453" s="107"/>
      <c r="GI1453" s="107"/>
      <c r="GJ1453" s="107"/>
      <c r="GK1453" s="107"/>
      <c r="GL1453" s="107"/>
      <c r="GM1453" s="107"/>
      <c r="GN1453" s="107"/>
      <c r="GO1453" s="107"/>
      <c r="GP1453" s="107"/>
      <c r="GQ1453" s="107"/>
      <c r="GR1453" s="107"/>
      <c r="GS1453" s="107"/>
      <c r="GT1453" s="107"/>
      <c r="GU1453" s="107"/>
      <c r="GV1453" s="107"/>
      <c r="GW1453" s="107"/>
      <c r="GX1453" s="107"/>
      <c r="GY1453" s="107"/>
      <c r="GZ1453" s="107"/>
      <c r="HA1453" s="107"/>
      <c r="HB1453" s="107"/>
      <c r="HC1453" s="107"/>
      <c r="HD1453" s="107"/>
      <c r="HE1453" s="107"/>
      <c r="HF1453" s="107"/>
      <c r="HG1453" s="107"/>
      <c r="HH1453" s="107"/>
      <c r="HI1453" s="107"/>
      <c r="HJ1453" s="107"/>
      <c r="HK1453" s="107"/>
      <c r="HL1453" s="107"/>
      <c r="HM1453" s="107"/>
      <c r="HN1453" s="107"/>
      <c r="HO1453" s="107"/>
      <c r="HP1453" s="107"/>
      <c r="HQ1453" s="107"/>
      <c r="HR1453" s="107"/>
      <c r="HS1453" s="107"/>
      <c r="HT1453" s="107"/>
      <c r="HU1453" s="107"/>
      <c r="HV1453" s="107"/>
      <c r="HW1453" s="107"/>
      <c r="HX1453" s="107"/>
      <c r="HY1453" s="107"/>
      <c r="HZ1453" s="107"/>
      <c r="IA1453" s="107"/>
      <c r="IB1453" s="107"/>
      <c r="IC1453" s="107"/>
      <c r="ID1453" s="107"/>
      <c r="IE1453" s="107"/>
      <c r="IF1453" s="107"/>
      <c r="IG1453" s="107"/>
      <c r="IH1453" s="107"/>
      <c r="II1453" s="107"/>
      <c r="IJ1453" s="107"/>
      <c r="IK1453" s="107"/>
      <c r="IL1453" s="108"/>
      <c r="IM1453" s="108"/>
    </row>
    <row r="1454" spans="1:247" s="9" customFormat="1" ht="27.75" customHeight="1">
      <c r="A1454" s="20" t="s">
        <v>900</v>
      </c>
      <c r="B1454" s="20" t="s">
        <v>736</v>
      </c>
      <c r="C1454" s="106" t="s">
        <v>900</v>
      </c>
      <c r="D1454" s="20"/>
      <c r="E1454" s="20"/>
      <c r="F1454" s="48">
        <v>7.2</v>
      </c>
      <c r="G1454" s="48">
        <v>7.2</v>
      </c>
      <c r="H1454" s="23" t="s">
        <v>894</v>
      </c>
      <c r="I1454" s="20" t="s">
        <v>354</v>
      </c>
      <c r="J1454" s="103"/>
      <c r="K1454" s="104">
        <v>72</v>
      </c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7"/>
      <c r="AV1454" s="107"/>
      <c r="AW1454" s="107"/>
      <c r="AX1454" s="107"/>
      <c r="AY1454" s="107"/>
      <c r="AZ1454" s="107"/>
      <c r="BA1454" s="107"/>
      <c r="BB1454" s="107"/>
      <c r="BC1454" s="107"/>
      <c r="BD1454" s="107"/>
      <c r="BE1454" s="107"/>
      <c r="BF1454" s="107"/>
      <c r="BG1454" s="107"/>
      <c r="BH1454" s="107"/>
      <c r="BI1454" s="107"/>
      <c r="BJ1454" s="107"/>
      <c r="BK1454" s="107"/>
      <c r="BL1454" s="107"/>
      <c r="BM1454" s="107"/>
      <c r="BN1454" s="107"/>
      <c r="BO1454" s="107"/>
      <c r="BP1454" s="107"/>
      <c r="BQ1454" s="107"/>
      <c r="BR1454" s="107"/>
      <c r="BS1454" s="107"/>
      <c r="BT1454" s="107"/>
      <c r="BU1454" s="107"/>
      <c r="BV1454" s="107"/>
      <c r="BW1454" s="107"/>
      <c r="BX1454" s="107"/>
      <c r="BY1454" s="107"/>
      <c r="BZ1454" s="107"/>
      <c r="CA1454" s="107"/>
      <c r="CB1454" s="107"/>
      <c r="CC1454" s="107"/>
      <c r="CD1454" s="107"/>
      <c r="CE1454" s="107"/>
      <c r="CF1454" s="107"/>
      <c r="CG1454" s="107"/>
      <c r="CH1454" s="107"/>
      <c r="CI1454" s="107"/>
      <c r="CJ1454" s="107"/>
      <c r="CK1454" s="107"/>
      <c r="CL1454" s="107"/>
      <c r="CM1454" s="107"/>
      <c r="CN1454" s="107"/>
      <c r="CO1454" s="107"/>
      <c r="CP1454" s="107"/>
      <c r="CQ1454" s="107"/>
      <c r="CR1454" s="107"/>
      <c r="CS1454" s="107"/>
      <c r="CT1454" s="107"/>
      <c r="CU1454" s="107"/>
      <c r="CV1454" s="107"/>
      <c r="CW1454" s="107"/>
      <c r="CX1454" s="107"/>
      <c r="CY1454" s="107"/>
      <c r="CZ1454" s="107"/>
      <c r="DA1454" s="107"/>
      <c r="DB1454" s="107"/>
      <c r="DC1454" s="107"/>
      <c r="DD1454" s="107"/>
      <c r="DE1454" s="107"/>
      <c r="DF1454" s="107"/>
      <c r="DG1454" s="107"/>
      <c r="DH1454" s="107"/>
      <c r="DI1454" s="107"/>
      <c r="DJ1454" s="107"/>
      <c r="DK1454" s="107"/>
      <c r="DL1454" s="107"/>
      <c r="DM1454" s="107"/>
      <c r="DN1454" s="107"/>
      <c r="DO1454" s="107"/>
      <c r="DP1454" s="107"/>
      <c r="DQ1454" s="107"/>
      <c r="DR1454" s="107"/>
      <c r="DS1454" s="107"/>
      <c r="DT1454" s="107"/>
      <c r="DU1454" s="107"/>
      <c r="DV1454" s="107"/>
      <c r="DW1454" s="107"/>
      <c r="DX1454" s="107"/>
      <c r="DY1454" s="107"/>
      <c r="DZ1454" s="107"/>
      <c r="EA1454" s="107"/>
      <c r="EB1454" s="107"/>
      <c r="EC1454" s="107"/>
      <c r="ED1454" s="107"/>
      <c r="EE1454" s="107"/>
      <c r="EF1454" s="107"/>
      <c r="EG1454" s="107"/>
      <c r="EH1454" s="107"/>
      <c r="EI1454" s="107"/>
      <c r="EJ1454" s="107"/>
      <c r="EK1454" s="107"/>
      <c r="EL1454" s="107"/>
      <c r="EM1454" s="107"/>
      <c r="EN1454" s="107"/>
      <c r="EO1454" s="107"/>
      <c r="EP1454" s="107"/>
      <c r="EQ1454" s="107"/>
      <c r="ER1454" s="107"/>
      <c r="ES1454" s="107"/>
      <c r="ET1454" s="107"/>
      <c r="EU1454" s="107"/>
      <c r="EV1454" s="107"/>
      <c r="EW1454" s="107"/>
      <c r="EX1454" s="107"/>
      <c r="EY1454" s="107"/>
      <c r="EZ1454" s="107"/>
      <c r="FA1454" s="107"/>
      <c r="FB1454" s="107"/>
      <c r="FC1454" s="107"/>
      <c r="FD1454" s="107"/>
      <c r="FE1454" s="107"/>
      <c r="FF1454" s="107"/>
      <c r="FG1454" s="107"/>
      <c r="FH1454" s="107"/>
      <c r="FI1454" s="107"/>
      <c r="FJ1454" s="107"/>
      <c r="FK1454" s="107"/>
      <c r="FL1454" s="107"/>
      <c r="FM1454" s="107"/>
      <c r="FN1454" s="107"/>
      <c r="FO1454" s="107"/>
      <c r="FP1454" s="107"/>
      <c r="FQ1454" s="107"/>
      <c r="FR1454" s="107"/>
      <c r="FS1454" s="107"/>
      <c r="FT1454" s="107"/>
      <c r="FU1454" s="107"/>
      <c r="FV1454" s="107"/>
      <c r="FW1454" s="107"/>
      <c r="FX1454" s="107"/>
      <c r="FY1454" s="107"/>
      <c r="FZ1454" s="107"/>
      <c r="GA1454" s="107"/>
      <c r="GB1454" s="107"/>
      <c r="GC1454" s="107"/>
      <c r="GD1454" s="107"/>
      <c r="GE1454" s="107"/>
      <c r="GF1454" s="107"/>
      <c r="GG1454" s="107"/>
      <c r="GH1454" s="107"/>
      <c r="GI1454" s="107"/>
      <c r="GJ1454" s="107"/>
      <c r="GK1454" s="107"/>
      <c r="GL1454" s="107"/>
      <c r="GM1454" s="107"/>
      <c r="GN1454" s="107"/>
      <c r="GO1454" s="107"/>
      <c r="GP1454" s="107"/>
      <c r="GQ1454" s="107"/>
      <c r="GR1454" s="107"/>
      <c r="GS1454" s="107"/>
      <c r="GT1454" s="107"/>
      <c r="GU1454" s="107"/>
      <c r="GV1454" s="107"/>
      <c r="GW1454" s="107"/>
      <c r="GX1454" s="107"/>
      <c r="GY1454" s="107"/>
      <c r="GZ1454" s="107"/>
      <c r="HA1454" s="107"/>
      <c r="HB1454" s="107"/>
      <c r="HC1454" s="107"/>
      <c r="HD1454" s="107"/>
      <c r="HE1454" s="107"/>
      <c r="HF1454" s="107"/>
      <c r="HG1454" s="107"/>
      <c r="HH1454" s="107"/>
      <c r="HI1454" s="107"/>
      <c r="HJ1454" s="107"/>
      <c r="HK1454" s="107"/>
      <c r="HL1454" s="107"/>
      <c r="HM1454" s="107"/>
      <c r="HN1454" s="107"/>
      <c r="HO1454" s="107"/>
      <c r="HP1454" s="107"/>
      <c r="HQ1454" s="107"/>
      <c r="HR1454" s="107"/>
      <c r="HS1454" s="107"/>
      <c r="HT1454" s="107"/>
      <c r="HU1454" s="107"/>
      <c r="HV1454" s="107"/>
      <c r="HW1454" s="107"/>
      <c r="HX1454" s="107"/>
      <c r="HY1454" s="107"/>
      <c r="HZ1454" s="107"/>
      <c r="IA1454" s="107"/>
      <c r="IB1454" s="107"/>
      <c r="IC1454" s="107"/>
      <c r="ID1454" s="107"/>
      <c r="IE1454" s="107"/>
      <c r="IF1454" s="107"/>
      <c r="IG1454" s="107"/>
      <c r="IH1454" s="107"/>
      <c r="II1454" s="107"/>
      <c r="IJ1454" s="107"/>
      <c r="IK1454" s="107"/>
      <c r="IL1454" s="108"/>
      <c r="IM1454" s="108"/>
    </row>
    <row r="1455" spans="1:247" s="9" customFormat="1" ht="27.75" customHeight="1">
      <c r="A1455" s="20" t="s">
        <v>900</v>
      </c>
      <c r="B1455" s="20" t="s">
        <v>902</v>
      </c>
      <c r="C1455" s="106" t="s">
        <v>900</v>
      </c>
      <c r="D1455" s="20"/>
      <c r="E1455" s="20"/>
      <c r="F1455" s="48">
        <v>7.6</v>
      </c>
      <c r="G1455" s="48">
        <v>7.6</v>
      </c>
      <c r="H1455" s="23" t="s">
        <v>894</v>
      </c>
      <c r="I1455" s="20" t="s">
        <v>354</v>
      </c>
      <c r="J1455" s="103"/>
      <c r="K1455" s="104">
        <v>76</v>
      </c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7"/>
      <c r="AV1455" s="107"/>
      <c r="AW1455" s="107"/>
      <c r="AX1455" s="107"/>
      <c r="AY1455" s="107"/>
      <c r="AZ1455" s="107"/>
      <c r="BA1455" s="107"/>
      <c r="BB1455" s="107"/>
      <c r="BC1455" s="107"/>
      <c r="BD1455" s="107"/>
      <c r="BE1455" s="107"/>
      <c r="BF1455" s="107"/>
      <c r="BG1455" s="107"/>
      <c r="BH1455" s="107"/>
      <c r="BI1455" s="107"/>
      <c r="BJ1455" s="107"/>
      <c r="BK1455" s="107"/>
      <c r="BL1455" s="107"/>
      <c r="BM1455" s="107"/>
      <c r="BN1455" s="107"/>
      <c r="BO1455" s="107"/>
      <c r="BP1455" s="107"/>
      <c r="BQ1455" s="107"/>
      <c r="BR1455" s="107"/>
      <c r="BS1455" s="107"/>
      <c r="BT1455" s="107"/>
      <c r="BU1455" s="107"/>
      <c r="BV1455" s="107"/>
      <c r="BW1455" s="107"/>
      <c r="BX1455" s="107"/>
      <c r="BY1455" s="107"/>
      <c r="BZ1455" s="107"/>
      <c r="CA1455" s="107"/>
      <c r="CB1455" s="107"/>
      <c r="CC1455" s="107"/>
      <c r="CD1455" s="107"/>
      <c r="CE1455" s="107"/>
      <c r="CF1455" s="107"/>
      <c r="CG1455" s="107"/>
      <c r="CH1455" s="107"/>
      <c r="CI1455" s="107"/>
      <c r="CJ1455" s="107"/>
      <c r="CK1455" s="107"/>
      <c r="CL1455" s="107"/>
      <c r="CM1455" s="107"/>
      <c r="CN1455" s="107"/>
      <c r="CO1455" s="107"/>
      <c r="CP1455" s="107"/>
      <c r="CQ1455" s="107"/>
      <c r="CR1455" s="107"/>
      <c r="CS1455" s="107"/>
      <c r="CT1455" s="107"/>
      <c r="CU1455" s="107"/>
      <c r="CV1455" s="107"/>
      <c r="CW1455" s="107"/>
      <c r="CX1455" s="107"/>
      <c r="CY1455" s="107"/>
      <c r="CZ1455" s="107"/>
      <c r="DA1455" s="107"/>
      <c r="DB1455" s="107"/>
      <c r="DC1455" s="107"/>
      <c r="DD1455" s="107"/>
      <c r="DE1455" s="107"/>
      <c r="DF1455" s="107"/>
      <c r="DG1455" s="107"/>
      <c r="DH1455" s="107"/>
      <c r="DI1455" s="107"/>
      <c r="DJ1455" s="107"/>
      <c r="DK1455" s="107"/>
      <c r="DL1455" s="107"/>
      <c r="DM1455" s="107"/>
      <c r="DN1455" s="107"/>
      <c r="DO1455" s="107"/>
      <c r="DP1455" s="107"/>
      <c r="DQ1455" s="107"/>
      <c r="DR1455" s="107"/>
      <c r="DS1455" s="107"/>
      <c r="DT1455" s="107"/>
      <c r="DU1455" s="107"/>
      <c r="DV1455" s="107"/>
      <c r="DW1455" s="107"/>
      <c r="DX1455" s="107"/>
      <c r="DY1455" s="107"/>
      <c r="DZ1455" s="107"/>
      <c r="EA1455" s="107"/>
      <c r="EB1455" s="107"/>
      <c r="EC1455" s="107"/>
      <c r="ED1455" s="107"/>
      <c r="EE1455" s="107"/>
      <c r="EF1455" s="107"/>
      <c r="EG1455" s="107"/>
      <c r="EH1455" s="107"/>
      <c r="EI1455" s="107"/>
      <c r="EJ1455" s="107"/>
      <c r="EK1455" s="107"/>
      <c r="EL1455" s="107"/>
      <c r="EM1455" s="107"/>
      <c r="EN1455" s="107"/>
      <c r="EO1455" s="107"/>
      <c r="EP1455" s="107"/>
      <c r="EQ1455" s="107"/>
      <c r="ER1455" s="107"/>
      <c r="ES1455" s="107"/>
      <c r="ET1455" s="107"/>
      <c r="EU1455" s="107"/>
      <c r="EV1455" s="107"/>
      <c r="EW1455" s="107"/>
      <c r="EX1455" s="107"/>
      <c r="EY1455" s="107"/>
      <c r="EZ1455" s="107"/>
      <c r="FA1455" s="107"/>
      <c r="FB1455" s="107"/>
      <c r="FC1455" s="107"/>
      <c r="FD1455" s="107"/>
      <c r="FE1455" s="107"/>
      <c r="FF1455" s="107"/>
      <c r="FG1455" s="107"/>
      <c r="FH1455" s="107"/>
      <c r="FI1455" s="107"/>
      <c r="FJ1455" s="107"/>
      <c r="FK1455" s="107"/>
      <c r="FL1455" s="107"/>
      <c r="FM1455" s="107"/>
      <c r="FN1455" s="107"/>
      <c r="FO1455" s="107"/>
      <c r="FP1455" s="107"/>
      <c r="FQ1455" s="107"/>
      <c r="FR1455" s="107"/>
      <c r="FS1455" s="107"/>
      <c r="FT1455" s="107"/>
      <c r="FU1455" s="107"/>
      <c r="FV1455" s="107"/>
      <c r="FW1455" s="107"/>
      <c r="FX1455" s="107"/>
      <c r="FY1455" s="107"/>
      <c r="FZ1455" s="107"/>
      <c r="GA1455" s="107"/>
      <c r="GB1455" s="107"/>
      <c r="GC1455" s="107"/>
      <c r="GD1455" s="107"/>
      <c r="GE1455" s="107"/>
      <c r="GF1455" s="107"/>
      <c r="GG1455" s="107"/>
      <c r="GH1455" s="107"/>
      <c r="GI1455" s="107"/>
      <c r="GJ1455" s="107"/>
      <c r="GK1455" s="107"/>
      <c r="GL1455" s="107"/>
      <c r="GM1455" s="107"/>
      <c r="GN1455" s="107"/>
      <c r="GO1455" s="107"/>
      <c r="GP1455" s="107"/>
      <c r="GQ1455" s="107"/>
      <c r="GR1455" s="107"/>
      <c r="GS1455" s="107"/>
      <c r="GT1455" s="107"/>
      <c r="GU1455" s="107"/>
      <c r="GV1455" s="107"/>
      <c r="GW1455" s="107"/>
      <c r="GX1455" s="107"/>
      <c r="GY1455" s="107"/>
      <c r="GZ1455" s="107"/>
      <c r="HA1455" s="107"/>
      <c r="HB1455" s="107"/>
      <c r="HC1455" s="107"/>
      <c r="HD1455" s="107"/>
      <c r="HE1455" s="107"/>
      <c r="HF1455" s="107"/>
      <c r="HG1455" s="107"/>
      <c r="HH1455" s="107"/>
      <c r="HI1455" s="107"/>
      <c r="HJ1455" s="107"/>
      <c r="HK1455" s="107"/>
      <c r="HL1455" s="107"/>
      <c r="HM1455" s="107"/>
      <c r="HN1455" s="107"/>
      <c r="HO1455" s="107"/>
      <c r="HP1455" s="107"/>
      <c r="HQ1455" s="107"/>
      <c r="HR1455" s="107"/>
      <c r="HS1455" s="107"/>
      <c r="HT1455" s="107"/>
      <c r="HU1455" s="107"/>
      <c r="HV1455" s="107"/>
      <c r="HW1455" s="107"/>
      <c r="HX1455" s="107"/>
      <c r="HY1455" s="107"/>
      <c r="HZ1455" s="107"/>
      <c r="IA1455" s="107"/>
      <c r="IB1455" s="107"/>
      <c r="IC1455" s="107"/>
      <c r="ID1455" s="107"/>
      <c r="IE1455" s="107"/>
      <c r="IF1455" s="107"/>
      <c r="IG1455" s="107"/>
      <c r="IH1455" s="107"/>
      <c r="II1455" s="107"/>
      <c r="IJ1455" s="107"/>
      <c r="IK1455" s="107"/>
      <c r="IL1455" s="108"/>
      <c r="IM1455" s="108"/>
    </row>
    <row r="1456" spans="1:247" s="9" customFormat="1" ht="27.75" customHeight="1">
      <c r="A1456" s="20" t="s">
        <v>900</v>
      </c>
      <c r="B1456" s="20" t="s">
        <v>903</v>
      </c>
      <c r="C1456" s="106" t="s">
        <v>900</v>
      </c>
      <c r="D1456" s="20"/>
      <c r="E1456" s="20"/>
      <c r="F1456" s="48">
        <v>10.5</v>
      </c>
      <c r="G1456" s="48">
        <v>10.5</v>
      </c>
      <c r="H1456" s="23" t="s">
        <v>894</v>
      </c>
      <c r="I1456" s="20" t="s">
        <v>354</v>
      </c>
      <c r="J1456" s="103"/>
      <c r="K1456" s="104">
        <v>105</v>
      </c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7"/>
      <c r="AV1456" s="107"/>
      <c r="AW1456" s="107"/>
      <c r="AX1456" s="107"/>
      <c r="AY1456" s="107"/>
      <c r="AZ1456" s="107"/>
      <c r="BA1456" s="107"/>
      <c r="BB1456" s="107"/>
      <c r="BC1456" s="107"/>
      <c r="BD1456" s="107"/>
      <c r="BE1456" s="107"/>
      <c r="BF1456" s="107"/>
      <c r="BG1456" s="107"/>
      <c r="BH1456" s="107"/>
      <c r="BI1456" s="107"/>
      <c r="BJ1456" s="107"/>
      <c r="BK1456" s="107"/>
      <c r="BL1456" s="107"/>
      <c r="BM1456" s="107"/>
      <c r="BN1456" s="107"/>
      <c r="BO1456" s="107"/>
      <c r="BP1456" s="107"/>
      <c r="BQ1456" s="107"/>
      <c r="BR1456" s="107"/>
      <c r="BS1456" s="107"/>
      <c r="BT1456" s="107"/>
      <c r="BU1456" s="107"/>
      <c r="BV1456" s="107"/>
      <c r="BW1456" s="107"/>
      <c r="BX1456" s="107"/>
      <c r="BY1456" s="107"/>
      <c r="BZ1456" s="107"/>
      <c r="CA1456" s="107"/>
      <c r="CB1456" s="107"/>
      <c r="CC1456" s="107"/>
      <c r="CD1456" s="107"/>
      <c r="CE1456" s="107"/>
      <c r="CF1456" s="107"/>
      <c r="CG1456" s="107"/>
      <c r="CH1456" s="107"/>
      <c r="CI1456" s="107"/>
      <c r="CJ1456" s="107"/>
      <c r="CK1456" s="107"/>
      <c r="CL1456" s="107"/>
      <c r="CM1456" s="107"/>
      <c r="CN1456" s="107"/>
      <c r="CO1456" s="107"/>
      <c r="CP1456" s="107"/>
      <c r="CQ1456" s="107"/>
      <c r="CR1456" s="107"/>
      <c r="CS1456" s="107"/>
      <c r="CT1456" s="107"/>
      <c r="CU1456" s="107"/>
      <c r="CV1456" s="107"/>
      <c r="CW1456" s="107"/>
      <c r="CX1456" s="107"/>
      <c r="CY1456" s="107"/>
      <c r="CZ1456" s="107"/>
      <c r="DA1456" s="107"/>
      <c r="DB1456" s="107"/>
      <c r="DC1456" s="107"/>
      <c r="DD1456" s="107"/>
      <c r="DE1456" s="107"/>
      <c r="DF1456" s="107"/>
      <c r="DG1456" s="107"/>
      <c r="DH1456" s="107"/>
      <c r="DI1456" s="107"/>
      <c r="DJ1456" s="107"/>
      <c r="DK1456" s="107"/>
      <c r="DL1456" s="107"/>
      <c r="DM1456" s="107"/>
      <c r="DN1456" s="107"/>
      <c r="DO1456" s="107"/>
      <c r="DP1456" s="107"/>
      <c r="DQ1456" s="107"/>
      <c r="DR1456" s="107"/>
      <c r="DS1456" s="107"/>
      <c r="DT1456" s="107"/>
      <c r="DU1456" s="107"/>
      <c r="DV1456" s="107"/>
      <c r="DW1456" s="107"/>
      <c r="DX1456" s="107"/>
      <c r="DY1456" s="107"/>
      <c r="DZ1456" s="107"/>
      <c r="EA1456" s="107"/>
      <c r="EB1456" s="107"/>
      <c r="EC1456" s="107"/>
      <c r="ED1456" s="107"/>
      <c r="EE1456" s="107"/>
      <c r="EF1456" s="107"/>
      <c r="EG1456" s="107"/>
      <c r="EH1456" s="107"/>
      <c r="EI1456" s="107"/>
      <c r="EJ1456" s="107"/>
      <c r="EK1456" s="107"/>
      <c r="EL1456" s="107"/>
      <c r="EM1456" s="107"/>
      <c r="EN1456" s="107"/>
      <c r="EO1456" s="107"/>
      <c r="EP1456" s="107"/>
      <c r="EQ1456" s="107"/>
      <c r="ER1456" s="107"/>
      <c r="ES1456" s="107"/>
      <c r="ET1456" s="107"/>
      <c r="EU1456" s="107"/>
      <c r="EV1456" s="107"/>
      <c r="EW1456" s="107"/>
      <c r="EX1456" s="107"/>
      <c r="EY1456" s="107"/>
      <c r="EZ1456" s="107"/>
      <c r="FA1456" s="107"/>
      <c r="FB1456" s="107"/>
      <c r="FC1456" s="107"/>
      <c r="FD1456" s="107"/>
      <c r="FE1456" s="107"/>
      <c r="FF1456" s="107"/>
      <c r="FG1456" s="107"/>
      <c r="FH1456" s="107"/>
      <c r="FI1456" s="107"/>
      <c r="FJ1456" s="107"/>
      <c r="FK1456" s="107"/>
      <c r="FL1456" s="107"/>
      <c r="FM1456" s="107"/>
      <c r="FN1456" s="107"/>
      <c r="FO1456" s="107"/>
      <c r="FP1456" s="107"/>
      <c r="FQ1456" s="107"/>
      <c r="FR1456" s="107"/>
      <c r="FS1456" s="107"/>
      <c r="FT1456" s="107"/>
      <c r="FU1456" s="107"/>
      <c r="FV1456" s="107"/>
      <c r="FW1456" s="107"/>
      <c r="FX1456" s="107"/>
      <c r="FY1456" s="107"/>
      <c r="FZ1456" s="107"/>
      <c r="GA1456" s="107"/>
      <c r="GB1456" s="107"/>
      <c r="GC1456" s="107"/>
      <c r="GD1456" s="107"/>
      <c r="GE1456" s="107"/>
      <c r="GF1456" s="107"/>
      <c r="GG1456" s="107"/>
      <c r="GH1456" s="107"/>
      <c r="GI1456" s="107"/>
      <c r="GJ1456" s="107"/>
      <c r="GK1456" s="107"/>
      <c r="GL1456" s="107"/>
      <c r="GM1456" s="107"/>
      <c r="GN1456" s="107"/>
      <c r="GO1456" s="107"/>
      <c r="GP1456" s="107"/>
      <c r="GQ1456" s="107"/>
      <c r="GR1456" s="107"/>
      <c r="GS1456" s="107"/>
      <c r="GT1456" s="107"/>
      <c r="GU1456" s="107"/>
      <c r="GV1456" s="107"/>
      <c r="GW1456" s="107"/>
      <c r="GX1456" s="107"/>
      <c r="GY1456" s="107"/>
      <c r="GZ1456" s="107"/>
      <c r="HA1456" s="107"/>
      <c r="HB1456" s="107"/>
      <c r="HC1456" s="107"/>
      <c r="HD1456" s="107"/>
      <c r="HE1456" s="107"/>
      <c r="HF1456" s="107"/>
      <c r="HG1456" s="107"/>
      <c r="HH1456" s="107"/>
      <c r="HI1456" s="107"/>
      <c r="HJ1456" s="107"/>
      <c r="HK1456" s="107"/>
      <c r="HL1456" s="107"/>
      <c r="HM1456" s="107"/>
      <c r="HN1456" s="107"/>
      <c r="HO1456" s="107"/>
      <c r="HP1456" s="107"/>
      <c r="HQ1456" s="107"/>
      <c r="HR1456" s="107"/>
      <c r="HS1456" s="107"/>
      <c r="HT1456" s="107"/>
      <c r="HU1456" s="107"/>
      <c r="HV1456" s="107"/>
      <c r="HW1456" s="107"/>
      <c r="HX1456" s="107"/>
      <c r="HY1456" s="107"/>
      <c r="HZ1456" s="107"/>
      <c r="IA1456" s="107"/>
      <c r="IB1456" s="107"/>
      <c r="IC1456" s="107"/>
      <c r="ID1456" s="107"/>
      <c r="IE1456" s="107"/>
      <c r="IF1456" s="107"/>
      <c r="IG1456" s="107"/>
      <c r="IH1456" s="107"/>
      <c r="II1456" s="107"/>
      <c r="IJ1456" s="107"/>
      <c r="IK1456" s="107"/>
      <c r="IL1456" s="108"/>
      <c r="IM1456" s="108"/>
    </row>
    <row r="1457" spans="1:247" s="9" customFormat="1" ht="27.75" customHeight="1">
      <c r="A1457" s="20" t="s">
        <v>900</v>
      </c>
      <c r="B1457" s="20" t="s">
        <v>733</v>
      </c>
      <c r="C1457" s="106" t="s">
        <v>900</v>
      </c>
      <c r="D1457" s="20"/>
      <c r="E1457" s="20"/>
      <c r="F1457" s="48">
        <v>5.9</v>
      </c>
      <c r="G1457" s="48">
        <v>5.9</v>
      </c>
      <c r="H1457" s="23" t="s">
        <v>894</v>
      </c>
      <c r="I1457" s="20" t="s">
        <v>354</v>
      </c>
      <c r="J1457" s="103"/>
      <c r="K1457" s="104">
        <v>59</v>
      </c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7"/>
      <c r="AV1457" s="107"/>
      <c r="AW1457" s="107"/>
      <c r="AX1457" s="107"/>
      <c r="AY1457" s="107"/>
      <c r="AZ1457" s="107"/>
      <c r="BA1457" s="107"/>
      <c r="BB1457" s="107"/>
      <c r="BC1457" s="107"/>
      <c r="BD1457" s="107"/>
      <c r="BE1457" s="107"/>
      <c r="BF1457" s="107"/>
      <c r="BG1457" s="107"/>
      <c r="BH1457" s="107"/>
      <c r="BI1457" s="107"/>
      <c r="BJ1457" s="107"/>
      <c r="BK1457" s="107"/>
      <c r="BL1457" s="107"/>
      <c r="BM1457" s="107"/>
      <c r="BN1457" s="107"/>
      <c r="BO1457" s="107"/>
      <c r="BP1457" s="107"/>
      <c r="BQ1457" s="107"/>
      <c r="BR1457" s="107"/>
      <c r="BS1457" s="107"/>
      <c r="BT1457" s="107"/>
      <c r="BU1457" s="107"/>
      <c r="BV1457" s="107"/>
      <c r="BW1457" s="107"/>
      <c r="BX1457" s="107"/>
      <c r="BY1457" s="107"/>
      <c r="BZ1457" s="107"/>
      <c r="CA1457" s="107"/>
      <c r="CB1457" s="107"/>
      <c r="CC1457" s="107"/>
      <c r="CD1457" s="107"/>
      <c r="CE1457" s="107"/>
      <c r="CF1457" s="107"/>
      <c r="CG1457" s="107"/>
      <c r="CH1457" s="107"/>
      <c r="CI1457" s="107"/>
      <c r="CJ1457" s="107"/>
      <c r="CK1457" s="107"/>
      <c r="CL1457" s="107"/>
      <c r="CM1457" s="107"/>
      <c r="CN1457" s="107"/>
      <c r="CO1457" s="107"/>
      <c r="CP1457" s="107"/>
      <c r="CQ1457" s="107"/>
      <c r="CR1457" s="107"/>
      <c r="CS1457" s="107"/>
      <c r="CT1457" s="107"/>
      <c r="CU1457" s="107"/>
      <c r="CV1457" s="107"/>
      <c r="CW1457" s="107"/>
      <c r="CX1457" s="107"/>
      <c r="CY1457" s="107"/>
      <c r="CZ1457" s="107"/>
      <c r="DA1457" s="107"/>
      <c r="DB1457" s="107"/>
      <c r="DC1457" s="107"/>
      <c r="DD1457" s="107"/>
      <c r="DE1457" s="107"/>
      <c r="DF1457" s="107"/>
      <c r="DG1457" s="107"/>
      <c r="DH1457" s="107"/>
      <c r="DI1457" s="107"/>
      <c r="DJ1457" s="107"/>
      <c r="DK1457" s="107"/>
      <c r="DL1457" s="107"/>
      <c r="DM1457" s="107"/>
      <c r="DN1457" s="107"/>
      <c r="DO1457" s="107"/>
      <c r="DP1457" s="107"/>
      <c r="DQ1457" s="107"/>
      <c r="DR1457" s="107"/>
      <c r="DS1457" s="107"/>
      <c r="DT1457" s="107"/>
      <c r="DU1457" s="107"/>
      <c r="DV1457" s="107"/>
      <c r="DW1457" s="107"/>
      <c r="DX1457" s="107"/>
      <c r="DY1457" s="107"/>
      <c r="DZ1457" s="107"/>
      <c r="EA1457" s="107"/>
      <c r="EB1457" s="107"/>
      <c r="EC1457" s="107"/>
      <c r="ED1457" s="107"/>
      <c r="EE1457" s="107"/>
      <c r="EF1457" s="107"/>
      <c r="EG1457" s="107"/>
      <c r="EH1457" s="107"/>
      <c r="EI1457" s="107"/>
      <c r="EJ1457" s="107"/>
      <c r="EK1457" s="107"/>
      <c r="EL1457" s="107"/>
      <c r="EM1457" s="107"/>
      <c r="EN1457" s="107"/>
      <c r="EO1457" s="107"/>
      <c r="EP1457" s="107"/>
      <c r="EQ1457" s="107"/>
      <c r="ER1457" s="107"/>
      <c r="ES1457" s="107"/>
      <c r="ET1457" s="107"/>
      <c r="EU1457" s="107"/>
      <c r="EV1457" s="107"/>
      <c r="EW1457" s="107"/>
      <c r="EX1457" s="107"/>
      <c r="EY1457" s="107"/>
      <c r="EZ1457" s="107"/>
      <c r="FA1457" s="107"/>
      <c r="FB1457" s="107"/>
      <c r="FC1457" s="107"/>
      <c r="FD1457" s="107"/>
      <c r="FE1457" s="107"/>
      <c r="FF1457" s="107"/>
      <c r="FG1457" s="107"/>
      <c r="FH1457" s="107"/>
      <c r="FI1457" s="107"/>
      <c r="FJ1457" s="107"/>
      <c r="FK1457" s="107"/>
      <c r="FL1457" s="107"/>
      <c r="FM1457" s="107"/>
      <c r="FN1457" s="107"/>
      <c r="FO1457" s="107"/>
      <c r="FP1457" s="107"/>
      <c r="FQ1457" s="107"/>
      <c r="FR1457" s="107"/>
      <c r="FS1457" s="107"/>
      <c r="FT1457" s="107"/>
      <c r="FU1457" s="107"/>
      <c r="FV1457" s="107"/>
      <c r="FW1457" s="107"/>
      <c r="FX1457" s="107"/>
      <c r="FY1457" s="107"/>
      <c r="FZ1457" s="107"/>
      <c r="GA1457" s="107"/>
      <c r="GB1457" s="107"/>
      <c r="GC1457" s="107"/>
      <c r="GD1457" s="107"/>
      <c r="GE1457" s="107"/>
      <c r="GF1457" s="107"/>
      <c r="GG1457" s="107"/>
      <c r="GH1457" s="107"/>
      <c r="GI1457" s="107"/>
      <c r="GJ1457" s="107"/>
      <c r="GK1457" s="107"/>
      <c r="GL1457" s="107"/>
      <c r="GM1457" s="107"/>
      <c r="GN1457" s="107"/>
      <c r="GO1457" s="107"/>
      <c r="GP1457" s="107"/>
      <c r="GQ1457" s="107"/>
      <c r="GR1457" s="107"/>
      <c r="GS1457" s="107"/>
      <c r="GT1457" s="107"/>
      <c r="GU1457" s="107"/>
      <c r="GV1457" s="107"/>
      <c r="GW1457" s="107"/>
      <c r="GX1457" s="107"/>
      <c r="GY1457" s="107"/>
      <c r="GZ1457" s="107"/>
      <c r="HA1457" s="107"/>
      <c r="HB1457" s="107"/>
      <c r="HC1457" s="107"/>
      <c r="HD1457" s="107"/>
      <c r="HE1457" s="107"/>
      <c r="HF1457" s="107"/>
      <c r="HG1457" s="107"/>
      <c r="HH1457" s="107"/>
      <c r="HI1457" s="107"/>
      <c r="HJ1457" s="107"/>
      <c r="HK1457" s="107"/>
      <c r="HL1457" s="107"/>
      <c r="HM1457" s="107"/>
      <c r="HN1457" s="107"/>
      <c r="HO1457" s="107"/>
      <c r="HP1457" s="107"/>
      <c r="HQ1457" s="107"/>
      <c r="HR1457" s="107"/>
      <c r="HS1457" s="107"/>
      <c r="HT1457" s="107"/>
      <c r="HU1457" s="107"/>
      <c r="HV1457" s="107"/>
      <c r="HW1457" s="107"/>
      <c r="HX1457" s="107"/>
      <c r="HY1457" s="107"/>
      <c r="HZ1457" s="107"/>
      <c r="IA1457" s="107"/>
      <c r="IB1457" s="107"/>
      <c r="IC1457" s="107"/>
      <c r="ID1457" s="107"/>
      <c r="IE1457" s="107"/>
      <c r="IF1457" s="107"/>
      <c r="IG1457" s="107"/>
      <c r="IH1457" s="107"/>
      <c r="II1457" s="107"/>
      <c r="IJ1457" s="107"/>
      <c r="IK1457" s="107"/>
      <c r="IL1457" s="108"/>
      <c r="IM1457" s="108"/>
    </row>
    <row r="1458" spans="1:247" s="9" customFormat="1" ht="27.75" customHeight="1">
      <c r="A1458" s="20" t="s">
        <v>900</v>
      </c>
      <c r="B1458" s="20" t="s">
        <v>904</v>
      </c>
      <c r="C1458" s="106" t="s">
        <v>900</v>
      </c>
      <c r="D1458" s="20"/>
      <c r="E1458" s="20"/>
      <c r="F1458" s="48">
        <v>10.9</v>
      </c>
      <c r="G1458" s="48">
        <v>10.9</v>
      </c>
      <c r="H1458" s="23" t="s">
        <v>894</v>
      </c>
      <c r="I1458" s="20" t="s">
        <v>354</v>
      </c>
      <c r="J1458" s="103"/>
      <c r="K1458" s="104">
        <v>109</v>
      </c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7"/>
      <c r="AV1458" s="107"/>
      <c r="AW1458" s="107"/>
      <c r="AX1458" s="107"/>
      <c r="AY1458" s="107"/>
      <c r="AZ1458" s="107"/>
      <c r="BA1458" s="107"/>
      <c r="BB1458" s="107"/>
      <c r="BC1458" s="107"/>
      <c r="BD1458" s="107"/>
      <c r="BE1458" s="107"/>
      <c r="BF1458" s="107"/>
      <c r="BG1458" s="107"/>
      <c r="BH1458" s="107"/>
      <c r="BI1458" s="107"/>
      <c r="BJ1458" s="107"/>
      <c r="BK1458" s="107"/>
      <c r="BL1458" s="107"/>
      <c r="BM1458" s="107"/>
      <c r="BN1458" s="107"/>
      <c r="BO1458" s="107"/>
      <c r="BP1458" s="107"/>
      <c r="BQ1458" s="107"/>
      <c r="BR1458" s="107"/>
      <c r="BS1458" s="107"/>
      <c r="BT1458" s="107"/>
      <c r="BU1458" s="107"/>
      <c r="BV1458" s="107"/>
      <c r="BW1458" s="107"/>
      <c r="BX1458" s="107"/>
      <c r="BY1458" s="107"/>
      <c r="BZ1458" s="107"/>
      <c r="CA1458" s="107"/>
      <c r="CB1458" s="107"/>
      <c r="CC1458" s="107"/>
      <c r="CD1458" s="107"/>
      <c r="CE1458" s="107"/>
      <c r="CF1458" s="107"/>
      <c r="CG1458" s="107"/>
      <c r="CH1458" s="107"/>
      <c r="CI1458" s="107"/>
      <c r="CJ1458" s="107"/>
      <c r="CK1458" s="107"/>
      <c r="CL1458" s="107"/>
      <c r="CM1458" s="107"/>
      <c r="CN1458" s="107"/>
      <c r="CO1458" s="107"/>
      <c r="CP1458" s="107"/>
      <c r="CQ1458" s="107"/>
      <c r="CR1458" s="107"/>
      <c r="CS1458" s="107"/>
      <c r="CT1458" s="107"/>
      <c r="CU1458" s="107"/>
      <c r="CV1458" s="107"/>
      <c r="CW1458" s="107"/>
      <c r="CX1458" s="107"/>
      <c r="CY1458" s="107"/>
      <c r="CZ1458" s="107"/>
      <c r="DA1458" s="107"/>
      <c r="DB1458" s="107"/>
      <c r="DC1458" s="107"/>
      <c r="DD1458" s="107"/>
      <c r="DE1458" s="107"/>
      <c r="DF1458" s="107"/>
      <c r="DG1458" s="107"/>
      <c r="DH1458" s="107"/>
      <c r="DI1458" s="107"/>
      <c r="DJ1458" s="107"/>
      <c r="DK1458" s="107"/>
      <c r="DL1458" s="107"/>
      <c r="DM1458" s="107"/>
      <c r="DN1458" s="107"/>
      <c r="DO1458" s="107"/>
      <c r="DP1458" s="107"/>
      <c r="DQ1458" s="107"/>
      <c r="DR1458" s="107"/>
      <c r="DS1458" s="107"/>
      <c r="DT1458" s="107"/>
      <c r="DU1458" s="107"/>
      <c r="DV1458" s="107"/>
      <c r="DW1458" s="107"/>
      <c r="DX1458" s="107"/>
      <c r="DY1458" s="107"/>
      <c r="DZ1458" s="107"/>
      <c r="EA1458" s="107"/>
      <c r="EB1458" s="107"/>
      <c r="EC1458" s="107"/>
      <c r="ED1458" s="107"/>
      <c r="EE1458" s="107"/>
      <c r="EF1458" s="107"/>
      <c r="EG1458" s="107"/>
      <c r="EH1458" s="107"/>
      <c r="EI1458" s="107"/>
      <c r="EJ1458" s="107"/>
      <c r="EK1458" s="107"/>
      <c r="EL1458" s="107"/>
      <c r="EM1458" s="107"/>
      <c r="EN1458" s="107"/>
      <c r="EO1458" s="107"/>
      <c r="EP1458" s="107"/>
      <c r="EQ1458" s="107"/>
      <c r="ER1458" s="107"/>
      <c r="ES1458" s="107"/>
      <c r="ET1458" s="107"/>
      <c r="EU1458" s="107"/>
      <c r="EV1458" s="107"/>
      <c r="EW1458" s="107"/>
      <c r="EX1458" s="107"/>
      <c r="EY1458" s="107"/>
      <c r="EZ1458" s="107"/>
      <c r="FA1458" s="107"/>
      <c r="FB1458" s="107"/>
      <c r="FC1458" s="107"/>
      <c r="FD1458" s="107"/>
      <c r="FE1458" s="107"/>
      <c r="FF1458" s="107"/>
      <c r="FG1458" s="107"/>
      <c r="FH1458" s="107"/>
      <c r="FI1458" s="107"/>
      <c r="FJ1458" s="107"/>
      <c r="FK1458" s="107"/>
      <c r="FL1458" s="107"/>
      <c r="FM1458" s="107"/>
      <c r="FN1458" s="107"/>
      <c r="FO1458" s="107"/>
      <c r="FP1458" s="107"/>
      <c r="FQ1458" s="107"/>
      <c r="FR1458" s="107"/>
      <c r="FS1458" s="107"/>
      <c r="FT1458" s="107"/>
      <c r="FU1458" s="107"/>
      <c r="FV1458" s="107"/>
      <c r="FW1458" s="107"/>
      <c r="FX1458" s="107"/>
      <c r="FY1458" s="107"/>
      <c r="FZ1458" s="107"/>
      <c r="GA1458" s="107"/>
      <c r="GB1458" s="107"/>
      <c r="GC1458" s="107"/>
      <c r="GD1458" s="107"/>
      <c r="GE1458" s="107"/>
      <c r="GF1458" s="107"/>
      <c r="GG1458" s="107"/>
      <c r="GH1458" s="107"/>
      <c r="GI1458" s="107"/>
      <c r="GJ1458" s="107"/>
      <c r="GK1458" s="107"/>
      <c r="GL1458" s="107"/>
      <c r="GM1458" s="107"/>
      <c r="GN1458" s="107"/>
      <c r="GO1458" s="107"/>
      <c r="GP1458" s="107"/>
      <c r="GQ1458" s="107"/>
      <c r="GR1458" s="107"/>
      <c r="GS1458" s="107"/>
      <c r="GT1458" s="107"/>
      <c r="GU1458" s="107"/>
      <c r="GV1458" s="107"/>
      <c r="GW1458" s="107"/>
      <c r="GX1458" s="107"/>
      <c r="GY1458" s="107"/>
      <c r="GZ1458" s="107"/>
      <c r="HA1458" s="107"/>
      <c r="HB1458" s="107"/>
      <c r="HC1458" s="107"/>
      <c r="HD1458" s="107"/>
      <c r="HE1458" s="107"/>
      <c r="HF1458" s="107"/>
      <c r="HG1458" s="107"/>
      <c r="HH1458" s="107"/>
      <c r="HI1458" s="107"/>
      <c r="HJ1458" s="107"/>
      <c r="HK1458" s="107"/>
      <c r="HL1458" s="107"/>
      <c r="HM1458" s="107"/>
      <c r="HN1458" s="107"/>
      <c r="HO1458" s="107"/>
      <c r="HP1458" s="107"/>
      <c r="HQ1458" s="107"/>
      <c r="HR1458" s="107"/>
      <c r="HS1458" s="107"/>
      <c r="HT1458" s="107"/>
      <c r="HU1458" s="107"/>
      <c r="HV1458" s="107"/>
      <c r="HW1458" s="107"/>
      <c r="HX1458" s="107"/>
      <c r="HY1458" s="107"/>
      <c r="HZ1458" s="107"/>
      <c r="IA1458" s="107"/>
      <c r="IB1458" s="107"/>
      <c r="IC1458" s="107"/>
      <c r="ID1458" s="107"/>
      <c r="IE1458" s="107"/>
      <c r="IF1458" s="107"/>
      <c r="IG1458" s="107"/>
      <c r="IH1458" s="107"/>
      <c r="II1458" s="107"/>
      <c r="IJ1458" s="107"/>
      <c r="IK1458" s="107"/>
      <c r="IL1458" s="108"/>
      <c r="IM1458" s="108"/>
    </row>
    <row r="1459" spans="1:247" s="9" customFormat="1" ht="27.75" customHeight="1">
      <c r="A1459" s="20" t="s">
        <v>900</v>
      </c>
      <c r="B1459" s="20" t="s">
        <v>905</v>
      </c>
      <c r="C1459" s="106" t="s">
        <v>900</v>
      </c>
      <c r="D1459" s="20"/>
      <c r="E1459" s="20"/>
      <c r="F1459" s="48">
        <v>8.9</v>
      </c>
      <c r="G1459" s="48">
        <v>8.9</v>
      </c>
      <c r="H1459" s="23" t="s">
        <v>894</v>
      </c>
      <c r="I1459" s="20" t="s">
        <v>354</v>
      </c>
      <c r="J1459" s="103"/>
      <c r="K1459" s="104">
        <v>89</v>
      </c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7"/>
      <c r="AV1459" s="107"/>
      <c r="AW1459" s="107"/>
      <c r="AX1459" s="107"/>
      <c r="AY1459" s="107"/>
      <c r="AZ1459" s="107"/>
      <c r="BA1459" s="107"/>
      <c r="BB1459" s="107"/>
      <c r="BC1459" s="107"/>
      <c r="BD1459" s="107"/>
      <c r="BE1459" s="107"/>
      <c r="BF1459" s="107"/>
      <c r="BG1459" s="107"/>
      <c r="BH1459" s="107"/>
      <c r="BI1459" s="107"/>
      <c r="BJ1459" s="107"/>
      <c r="BK1459" s="107"/>
      <c r="BL1459" s="107"/>
      <c r="BM1459" s="107"/>
      <c r="BN1459" s="107"/>
      <c r="BO1459" s="107"/>
      <c r="BP1459" s="107"/>
      <c r="BQ1459" s="107"/>
      <c r="BR1459" s="107"/>
      <c r="BS1459" s="107"/>
      <c r="BT1459" s="107"/>
      <c r="BU1459" s="107"/>
      <c r="BV1459" s="107"/>
      <c r="BW1459" s="107"/>
      <c r="BX1459" s="107"/>
      <c r="BY1459" s="107"/>
      <c r="BZ1459" s="107"/>
      <c r="CA1459" s="107"/>
      <c r="CB1459" s="107"/>
      <c r="CC1459" s="107"/>
      <c r="CD1459" s="107"/>
      <c r="CE1459" s="107"/>
      <c r="CF1459" s="107"/>
      <c r="CG1459" s="107"/>
      <c r="CH1459" s="107"/>
      <c r="CI1459" s="107"/>
      <c r="CJ1459" s="107"/>
      <c r="CK1459" s="107"/>
      <c r="CL1459" s="107"/>
      <c r="CM1459" s="107"/>
      <c r="CN1459" s="107"/>
      <c r="CO1459" s="107"/>
      <c r="CP1459" s="107"/>
      <c r="CQ1459" s="107"/>
      <c r="CR1459" s="107"/>
      <c r="CS1459" s="107"/>
      <c r="CT1459" s="107"/>
      <c r="CU1459" s="107"/>
      <c r="CV1459" s="107"/>
      <c r="CW1459" s="107"/>
      <c r="CX1459" s="107"/>
      <c r="CY1459" s="107"/>
      <c r="CZ1459" s="107"/>
      <c r="DA1459" s="107"/>
      <c r="DB1459" s="107"/>
      <c r="DC1459" s="107"/>
      <c r="DD1459" s="107"/>
      <c r="DE1459" s="107"/>
      <c r="DF1459" s="107"/>
      <c r="DG1459" s="107"/>
      <c r="DH1459" s="107"/>
      <c r="DI1459" s="107"/>
      <c r="DJ1459" s="107"/>
      <c r="DK1459" s="107"/>
      <c r="DL1459" s="107"/>
      <c r="DM1459" s="107"/>
      <c r="DN1459" s="107"/>
      <c r="DO1459" s="107"/>
      <c r="DP1459" s="107"/>
      <c r="DQ1459" s="107"/>
      <c r="DR1459" s="107"/>
      <c r="DS1459" s="107"/>
      <c r="DT1459" s="107"/>
      <c r="DU1459" s="107"/>
      <c r="DV1459" s="107"/>
      <c r="DW1459" s="107"/>
      <c r="DX1459" s="107"/>
      <c r="DY1459" s="107"/>
      <c r="DZ1459" s="107"/>
      <c r="EA1459" s="107"/>
      <c r="EB1459" s="107"/>
      <c r="EC1459" s="107"/>
      <c r="ED1459" s="107"/>
      <c r="EE1459" s="107"/>
      <c r="EF1459" s="107"/>
      <c r="EG1459" s="107"/>
      <c r="EH1459" s="107"/>
      <c r="EI1459" s="107"/>
      <c r="EJ1459" s="107"/>
      <c r="EK1459" s="107"/>
      <c r="EL1459" s="107"/>
      <c r="EM1459" s="107"/>
      <c r="EN1459" s="107"/>
      <c r="EO1459" s="107"/>
      <c r="EP1459" s="107"/>
      <c r="EQ1459" s="107"/>
      <c r="ER1459" s="107"/>
      <c r="ES1459" s="107"/>
      <c r="ET1459" s="107"/>
      <c r="EU1459" s="107"/>
      <c r="EV1459" s="107"/>
      <c r="EW1459" s="107"/>
      <c r="EX1459" s="107"/>
      <c r="EY1459" s="107"/>
      <c r="EZ1459" s="107"/>
      <c r="FA1459" s="107"/>
      <c r="FB1459" s="107"/>
      <c r="FC1459" s="107"/>
      <c r="FD1459" s="107"/>
      <c r="FE1459" s="107"/>
      <c r="FF1459" s="107"/>
      <c r="FG1459" s="107"/>
      <c r="FH1459" s="107"/>
      <c r="FI1459" s="107"/>
      <c r="FJ1459" s="107"/>
      <c r="FK1459" s="107"/>
      <c r="FL1459" s="107"/>
      <c r="FM1459" s="107"/>
      <c r="FN1459" s="107"/>
      <c r="FO1459" s="107"/>
      <c r="FP1459" s="107"/>
      <c r="FQ1459" s="107"/>
      <c r="FR1459" s="107"/>
      <c r="FS1459" s="107"/>
      <c r="FT1459" s="107"/>
      <c r="FU1459" s="107"/>
      <c r="FV1459" s="107"/>
      <c r="FW1459" s="107"/>
      <c r="FX1459" s="107"/>
      <c r="FY1459" s="107"/>
      <c r="FZ1459" s="107"/>
      <c r="GA1459" s="107"/>
      <c r="GB1459" s="107"/>
      <c r="GC1459" s="107"/>
      <c r="GD1459" s="107"/>
      <c r="GE1459" s="107"/>
      <c r="GF1459" s="107"/>
      <c r="GG1459" s="107"/>
      <c r="GH1459" s="107"/>
      <c r="GI1459" s="107"/>
      <c r="GJ1459" s="107"/>
      <c r="GK1459" s="107"/>
      <c r="GL1459" s="107"/>
      <c r="GM1459" s="107"/>
      <c r="GN1459" s="107"/>
      <c r="GO1459" s="107"/>
      <c r="GP1459" s="107"/>
      <c r="GQ1459" s="107"/>
      <c r="GR1459" s="107"/>
      <c r="GS1459" s="107"/>
      <c r="GT1459" s="107"/>
      <c r="GU1459" s="107"/>
      <c r="GV1459" s="107"/>
      <c r="GW1459" s="107"/>
      <c r="GX1459" s="107"/>
      <c r="GY1459" s="107"/>
      <c r="GZ1459" s="107"/>
      <c r="HA1459" s="107"/>
      <c r="HB1459" s="107"/>
      <c r="HC1459" s="107"/>
      <c r="HD1459" s="107"/>
      <c r="HE1459" s="107"/>
      <c r="HF1459" s="107"/>
      <c r="HG1459" s="107"/>
      <c r="HH1459" s="107"/>
      <c r="HI1459" s="107"/>
      <c r="HJ1459" s="107"/>
      <c r="HK1459" s="107"/>
      <c r="HL1459" s="107"/>
      <c r="HM1459" s="107"/>
      <c r="HN1459" s="107"/>
      <c r="HO1459" s="107"/>
      <c r="HP1459" s="107"/>
      <c r="HQ1459" s="107"/>
      <c r="HR1459" s="107"/>
      <c r="HS1459" s="107"/>
      <c r="HT1459" s="107"/>
      <c r="HU1459" s="107"/>
      <c r="HV1459" s="107"/>
      <c r="HW1459" s="107"/>
      <c r="HX1459" s="107"/>
      <c r="HY1459" s="107"/>
      <c r="HZ1459" s="107"/>
      <c r="IA1459" s="107"/>
      <c r="IB1459" s="107"/>
      <c r="IC1459" s="107"/>
      <c r="ID1459" s="107"/>
      <c r="IE1459" s="107"/>
      <c r="IF1459" s="107"/>
      <c r="IG1459" s="107"/>
      <c r="IH1459" s="107"/>
      <c r="II1459" s="107"/>
      <c r="IJ1459" s="107"/>
      <c r="IK1459" s="107"/>
      <c r="IL1459" s="108"/>
      <c r="IM1459" s="108"/>
    </row>
    <row r="1460" spans="1:247" s="9" customFormat="1" ht="27.75" customHeight="1">
      <c r="A1460" s="20" t="s">
        <v>900</v>
      </c>
      <c r="B1460" s="20" t="s">
        <v>906</v>
      </c>
      <c r="C1460" s="106" t="s">
        <v>900</v>
      </c>
      <c r="D1460" s="20"/>
      <c r="E1460" s="20"/>
      <c r="F1460" s="48">
        <v>5.6</v>
      </c>
      <c r="G1460" s="48">
        <v>5.6</v>
      </c>
      <c r="H1460" s="23" t="s">
        <v>894</v>
      </c>
      <c r="I1460" s="20" t="s">
        <v>354</v>
      </c>
      <c r="J1460" s="103"/>
      <c r="K1460" s="104">
        <v>56</v>
      </c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7"/>
      <c r="AV1460" s="107"/>
      <c r="AW1460" s="107"/>
      <c r="AX1460" s="107"/>
      <c r="AY1460" s="107"/>
      <c r="AZ1460" s="107"/>
      <c r="BA1460" s="107"/>
      <c r="BB1460" s="107"/>
      <c r="BC1460" s="107"/>
      <c r="BD1460" s="107"/>
      <c r="BE1460" s="107"/>
      <c r="BF1460" s="107"/>
      <c r="BG1460" s="107"/>
      <c r="BH1460" s="107"/>
      <c r="BI1460" s="107"/>
      <c r="BJ1460" s="107"/>
      <c r="BK1460" s="107"/>
      <c r="BL1460" s="107"/>
      <c r="BM1460" s="107"/>
      <c r="BN1460" s="107"/>
      <c r="BO1460" s="107"/>
      <c r="BP1460" s="107"/>
      <c r="BQ1460" s="107"/>
      <c r="BR1460" s="107"/>
      <c r="BS1460" s="107"/>
      <c r="BT1460" s="107"/>
      <c r="BU1460" s="107"/>
      <c r="BV1460" s="107"/>
      <c r="BW1460" s="107"/>
      <c r="BX1460" s="107"/>
      <c r="BY1460" s="107"/>
      <c r="BZ1460" s="107"/>
      <c r="CA1460" s="107"/>
      <c r="CB1460" s="107"/>
      <c r="CC1460" s="107"/>
      <c r="CD1460" s="107"/>
      <c r="CE1460" s="107"/>
      <c r="CF1460" s="107"/>
      <c r="CG1460" s="107"/>
      <c r="CH1460" s="107"/>
      <c r="CI1460" s="107"/>
      <c r="CJ1460" s="107"/>
      <c r="CK1460" s="107"/>
      <c r="CL1460" s="107"/>
      <c r="CM1460" s="107"/>
      <c r="CN1460" s="107"/>
      <c r="CO1460" s="107"/>
      <c r="CP1460" s="107"/>
      <c r="CQ1460" s="107"/>
      <c r="CR1460" s="107"/>
      <c r="CS1460" s="107"/>
      <c r="CT1460" s="107"/>
      <c r="CU1460" s="107"/>
      <c r="CV1460" s="107"/>
      <c r="CW1460" s="107"/>
      <c r="CX1460" s="107"/>
      <c r="CY1460" s="107"/>
      <c r="CZ1460" s="107"/>
      <c r="DA1460" s="107"/>
      <c r="DB1460" s="107"/>
      <c r="DC1460" s="107"/>
      <c r="DD1460" s="107"/>
      <c r="DE1460" s="107"/>
      <c r="DF1460" s="107"/>
      <c r="DG1460" s="107"/>
      <c r="DH1460" s="107"/>
      <c r="DI1460" s="107"/>
      <c r="DJ1460" s="107"/>
      <c r="DK1460" s="107"/>
      <c r="DL1460" s="107"/>
      <c r="DM1460" s="107"/>
      <c r="DN1460" s="107"/>
      <c r="DO1460" s="107"/>
      <c r="DP1460" s="107"/>
      <c r="DQ1460" s="107"/>
      <c r="DR1460" s="107"/>
      <c r="DS1460" s="107"/>
      <c r="DT1460" s="107"/>
      <c r="DU1460" s="107"/>
      <c r="DV1460" s="107"/>
      <c r="DW1460" s="107"/>
      <c r="DX1460" s="107"/>
      <c r="DY1460" s="107"/>
      <c r="DZ1460" s="107"/>
      <c r="EA1460" s="107"/>
      <c r="EB1460" s="107"/>
      <c r="EC1460" s="107"/>
      <c r="ED1460" s="107"/>
      <c r="EE1460" s="107"/>
      <c r="EF1460" s="107"/>
      <c r="EG1460" s="107"/>
      <c r="EH1460" s="107"/>
      <c r="EI1460" s="107"/>
      <c r="EJ1460" s="107"/>
      <c r="EK1460" s="107"/>
      <c r="EL1460" s="107"/>
      <c r="EM1460" s="107"/>
      <c r="EN1460" s="107"/>
      <c r="EO1460" s="107"/>
      <c r="EP1460" s="107"/>
      <c r="EQ1460" s="107"/>
      <c r="ER1460" s="107"/>
      <c r="ES1460" s="107"/>
      <c r="ET1460" s="107"/>
      <c r="EU1460" s="107"/>
      <c r="EV1460" s="107"/>
      <c r="EW1460" s="107"/>
      <c r="EX1460" s="107"/>
      <c r="EY1460" s="107"/>
      <c r="EZ1460" s="107"/>
      <c r="FA1460" s="107"/>
      <c r="FB1460" s="107"/>
      <c r="FC1460" s="107"/>
      <c r="FD1460" s="107"/>
      <c r="FE1460" s="107"/>
      <c r="FF1460" s="107"/>
      <c r="FG1460" s="107"/>
      <c r="FH1460" s="107"/>
      <c r="FI1460" s="107"/>
      <c r="FJ1460" s="107"/>
      <c r="FK1460" s="107"/>
      <c r="FL1460" s="107"/>
      <c r="FM1460" s="107"/>
      <c r="FN1460" s="107"/>
      <c r="FO1460" s="107"/>
      <c r="FP1460" s="107"/>
      <c r="FQ1460" s="107"/>
      <c r="FR1460" s="107"/>
      <c r="FS1460" s="107"/>
      <c r="FT1460" s="107"/>
      <c r="FU1460" s="107"/>
      <c r="FV1460" s="107"/>
      <c r="FW1460" s="107"/>
      <c r="FX1460" s="107"/>
      <c r="FY1460" s="107"/>
      <c r="FZ1460" s="107"/>
      <c r="GA1460" s="107"/>
      <c r="GB1460" s="107"/>
      <c r="GC1460" s="107"/>
      <c r="GD1460" s="107"/>
      <c r="GE1460" s="107"/>
      <c r="GF1460" s="107"/>
      <c r="GG1460" s="107"/>
      <c r="GH1460" s="107"/>
      <c r="GI1460" s="107"/>
      <c r="GJ1460" s="107"/>
      <c r="GK1460" s="107"/>
      <c r="GL1460" s="107"/>
      <c r="GM1460" s="107"/>
      <c r="GN1460" s="107"/>
      <c r="GO1460" s="107"/>
      <c r="GP1460" s="107"/>
      <c r="GQ1460" s="107"/>
      <c r="GR1460" s="107"/>
      <c r="GS1460" s="107"/>
      <c r="GT1460" s="107"/>
      <c r="GU1460" s="107"/>
      <c r="GV1460" s="107"/>
      <c r="GW1460" s="107"/>
      <c r="GX1460" s="107"/>
      <c r="GY1460" s="107"/>
      <c r="GZ1460" s="107"/>
      <c r="HA1460" s="107"/>
      <c r="HB1460" s="107"/>
      <c r="HC1460" s="107"/>
      <c r="HD1460" s="107"/>
      <c r="HE1460" s="107"/>
      <c r="HF1460" s="107"/>
      <c r="HG1460" s="107"/>
      <c r="HH1460" s="107"/>
      <c r="HI1460" s="107"/>
      <c r="HJ1460" s="107"/>
      <c r="HK1460" s="107"/>
      <c r="HL1460" s="107"/>
      <c r="HM1460" s="107"/>
      <c r="HN1460" s="107"/>
      <c r="HO1460" s="107"/>
      <c r="HP1460" s="107"/>
      <c r="HQ1460" s="107"/>
      <c r="HR1460" s="107"/>
      <c r="HS1460" s="107"/>
      <c r="HT1460" s="107"/>
      <c r="HU1460" s="107"/>
      <c r="HV1460" s="107"/>
      <c r="HW1460" s="107"/>
      <c r="HX1460" s="107"/>
      <c r="HY1460" s="107"/>
      <c r="HZ1460" s="107"/>
      <c r="IA1460" s="107"/>
      <c r="IB1460" s="107"/>
      <c r="IC1460" s="107"/>
      <c r="ID1460" s="107"/>
      <c r="IE1460" s="107"/>
      <c r="IF1460" s="107"/>
      <c r="IG1460" s="107"/>
      <c r="IH1460" s="107"/>
      <c r="II1460" s="107"/>
      <c r="IJ1460" s="107"/>
      <c r="IK1460" s="107"/>
      <c r="IL1460" s="108"/>
      <c r="IM1460" s="108"/>
    </row>
    <row r="1461" spans="1:247" s="9" customFormat="1" ht="27.75" customHeight="1">
      <c r="A1461" s="20" t="s">
        <v>900</v>
      </c>
      <c r="B1461" s="20" t="s">
        <v>907</v>
      </c>
      <c r="C1461" s="106" t="s">
        <v>900</v>
      </c>
      <c r="D1461" s="20"/>
      <c r="E1461" s="20"/>
      <c r="F1461" s="48">
        <v>9.6</v>
      </c>
      <c r="G1461" s="48">
        <v>9.6</v>
      </c>
      <c r="H1461" s="23" t="s">
        <v>894</v>
      </c>
      <c r="I1461" s="20" t="s">
        <v>354</v>
      </c>
      <c r="J1461" s="103"/>
      <c r="K1461" s="104">
        <v>96</v>
      </c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7"/>
      <c r="AV1461" s="107"/>
      <c r="AW1461" s="107"/>
      <c r="AX1461" s="107"/>
      <c r="AY1461" s="107"/>
      <c r="AZ1461" s="107"/>
      <c r="BA1461" s="107"/>
      <c r="BB1461" s="107"/>
      <c r="BC1461" s="107"/>
      <c r="BD1461" s="107"/>
      <c r="BE1461" s="107"/>
      <c r="BF1461" s="107"/>
      <c r="BG1461" s="107"/>
      <c r="BH1461" s="107"/>
      <c r="BI1461" s="107"/>
      <c r="BJ1461" s="107"/>
      <c r="BK1461" s="107"/>
      <c r="BL1461" s="107"/>
      <c r="BM1461" s="107"/>
      <c r="BN1461" s="107"/>
      <c r="BO1461" s="107"/>
      <c r="BP1461" s="107"/>
      <c r="BQ1461" s="107"/>
      <c r="BR1461" s="107"/>
      <c r="BS1461" s="107"/>
      <c r="BT1461" s="107"/>
      <c r="BU1461" s="107"/>
      <c r="BV1461" s="107"/>
      <c r="BW1461" s="107"/>
      <c r="BX1461" s="107"/>
      <c r="BY1461" s="107"/>
      <c r="BZ1461" s="107"/>
      <c r="CA1461" s="107"/>
      <c r="CB1461" s="107"/>
      <c r="CC1461" s="107"/>
      <c r="CD1461" s="107"/>
      <c r="CE1461" s="107"/>
      <c r="CF1461" s="107"/>
      <c r="CG1461" s="107"/>
      <c r="CH1461" s="107"/>
      <c r="CI1461" s="107"/>
      <c r="CJ1461" s="107"/>
      <c r="CK1461" s="107"/>
      <c r="CL1461" s="107"/>
      <c r="CM1461" s="107"/>
      <c r="CN1461" s="107"/>
      <c r="CO1461" s="107"/>
      <c r="CP1461" s="107"/>
      <c r="CQ1461" s="107"/>
      <c r="CR1461" s="107"/>
      <c r="CS1461" s="107"/>
      <c r="CT1461" s="107"/>
      <c r="CU1461" s="107"/>
      <c r="CV1461" s="107"/>
      <c r="CW1461" s="107"/>
      <c r="CX1461" s="107"/>
      <c r="CY1461" s="107"/>
      <c r="CZ1461" s="107"/>
      <c r="DA1461" s="107"/>
      <c r="DB1461" s="107"/>
      <c r="DC1461" s="107"/>
      <c r="DD1461" s="107"/>
      <c r="DE1461" s="107"/>
      <c r="DF1461" s="107"/>
      <c r="DG1461" s="107"/>
      <c r="DH1461" s="107"/>
      <c r="DI1461" s="107"/>
      <c r="DJ1461" s="107"/>
      <c r="DK1461" s="107"/>
      <c r="DL1461" s="107"/>
      <c r="DM1461" s="107"/>
      <c r="DN1461" s="107"/>
      <c r="DO1461" s="107"/>
      <c r="DP1461" s="107"/>
      <c r="DQ1461" s="107"/>
      <c r="DR1461" s="107"/>
      <c r="DS1461" s="107"/>
      <c r="DT1461" s="107"/>
      <c r="DU1461" s="107"/>
      <c r="DV1461" s="107"/>
      <c r="DW1461" s="107"/>
      <c r="DX1461" s="107"/>
      <c r="DY1461" s="107"/>
      <c r="DZ1461" s="107"/>
      <c r="EA1461" s="107"/>
      <c r="EB1461" s="107"/>
      <c r="EC1461" s="107"/>
      <c r="ED1461" s="107"/>
      <c r="EE1461" s="107"/>
      <c r="EF1461" s="107"/>
      <c r="EG1461" s="107"/>
      <c r="EH1461" s="107"/>
      <c r="EI1461" s="107"/>
      <c r="EJ1461" s="107"/>
      <c r="EK1461" s="107"/>
      <c r="EL1461" s="107"/>
      <c r="EM1461" s="107"/>
      <c r="EN1461" s="107"/>
      <c r="EO1461" s="107"/>
      <c r="EP1461" s="107"/>
      <c r="EQ1461" s="107"/>
      <c r="ER1461" s="107"/>
      <c r="ES1461" s="107"/>
      <c r="ET1461" s="107"/>
      <c r="EU1461" s="107"/>
      <c r="EV1461" s="107"/>
      <c r="EW1461" s="107"/>
      <c r="EX1461" s="107"/>
      <c r="EY1461" s="107"/>
      <c r="EZ1461" s="107"/>
      <c r="FA1461" s="107"/>
      <c r="FB1461" s="107"/>
      <c r="FC1461" s="107"/>
      <c r="FD1461" s="107"/>
      <c r="FE1461" s="107"/>
      <c r="FF1461" s="107"/>
      <c r="FG1461" s="107"/>
      <c r="FH1461" s="107"/>
      <c r="FI1461" s="107"/>
      <c r="FJ1461" s="107"/>
      <c r="FK1461" s="107"/>
      <c r="FL1461" s="107"/>
      <c r="FM1461" s="107"/>
      <c r="FN1461" s="107"/>
      <c r="FO1461" s="107"/>
      <c r="FP1461" s="107"/>
      <c r="FQ1461" s="107"/>
      <c r="FR1461" s="107"/>
      <c r="FS1461" s="107"/>
      <c r="FT1461" s="107"/>
      <c r="FU1461" s="107"/>
      <c r="FV1461" s="107"/>
      <c r="FW1461" s="107"/>
      <c r="FX1461" s="107"/>
      <c r="FY1461" s="107"/>
      <c r="FZ1461" s="107"/>
      <c r="GA1461" s="107"/>
      <c r="GB1461" s="107"/>
      <c r="GC1461" s="107"/>
      <c r="GD1461" s="107"/>
      <c r="GE1461" s="107"/>
      <c r="GF1461" s="107"/>
      <c r="GG1461" s="107"/>
      <c r="GH1461" s="107"/>
      <c r="GI1461" s="107"/>
      <c r="GJ1461" s="107"/>
      <c r="GK1461" s="107"/>
      <c r="GL1461" s="107"/>
      <c r="GM1461" s="107"/>
      <c r="GN1461" s="107"/>
      <c r="GO1461" s="107"/>
      <c r="GP1461" s="107"/>
      <c r="GQ1461" s="107"/>
      <c r="GR1461" s="107"/>
      <c r="GS1461" s="107"/>
      <c r="GT1461" s="107"/>
      <c r="GU1461" s="107"/>
      <c r="GV1461" s="107"/>
      <c r="GW1461" s="107"/>
      <c r="GX1461" s="107"/>
      <c r="GY1461" s="107"/>
      <c r="GZ1461" s="107"/>
      <c r="HA1461" s="107"/>
      <c r="HB1461" s="107"/>
      <c r="HC1461" s="107"/>
      <c r="HD1461" s="107"/>
      <c r="HE1461" s="107"/>
      <c r="HF1461" s="107"/>
      <c r="HG1461" s="107"/>
      <c r="HH1461" s="107"/>
      <c r="HI1461" s="107"/>
      <c r="HJ1461" s="107"/>
      <c r="HK1461" s="107"/>
      <c r="HL1461" s="107"/>
      <c r="HM1461" s="107"/>
      <c r="HN1461" s="107"/>
      <c r="HO1461" s="107"/>
      <c r="HP1461" s="107"/>
      <c r="HQ1461" s="107"/>
      <c r="HR1461" s="107"/>
      <c r="HS1461" s="107"/>
      <c r="HT1461" s="107"/>
      <c r="HU1461" s="107"/>
      <c r="HV1461" s="107"/>
      <c r="HW1461" s="107"/>
      <c r="HX1461" s="107"/>
      <c r="HY1461" s="107"/>
      <c r="HZ1461" s="107"/>
      <c r="IA1461" s="107"/>
      <c r="IB1461" s="107"/>
      <c r="IC1461" s="107"/>
      <c r="ID1461" s="107"/>
      <c r="IE1461" s="107"/>
      <c r="IF1461" s="107"/>
      <c r="IG1461" s="107"/>
      <c r="IH1461" s="107"/>
      <c r="II1461" s="107"/>
      <c r="IJ1461" s="107"/>
      <c r="IK1461" s="107"/>
      <c r="IL1461" s="108"/>
      <c r="IM1461" s="108"/>
    </row>
    <row r="1462" spans="1:247" s="9" customFormat="1" ht="27.75" customHeight="1">
      <c r="A1462" s="20" t="s">
        <v>900</v>
      </c>
      <c r="B1462" s="20" t="s">
        <v>908</v>
      </c>
      <c r="C1462" s="106" t="s">
        <v>900</v>
      </c>
      <c r="D1462" s="20"/>
      <c r="E1462" s="20"/>
      <c r="F1462" s="48">
        <v>9.3</v>
      </c>
      <c r="G1462" s="48">
        <v>9.3</v>
      </c>
      <c r="H1462" s="23" t="s">
        <v>894</v>
      </c>
      <c r="I1462" s="20" t="s">
        <v>354</v>
      </c>
      <c r="J1462" s="103"/>
      <c r="K1462" s="104">
        <v>93</v>
      </c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7"/>
      <c r="AV1462" s="107"/>
      <c r="AW1462" s="107"/>
      <c r="AX1462" s="107"/>
      <c r="AY1462" s="107"/>
      <c r="AZ1462" s="107"/>
      <c r="BA1462" s="107"/>
      <c r="BB1462" s="107"/>
      <c r="BC1462" s="107"/>
      <c r="BD1462" s="107"/>
      <c r="BE1462" s="107"/>
      <c r="BF1462" s="107"/>
      <c r="BG1462" s="107"/>
      <c r="BH1462" s="107"/>
      <c r="BI1462" s="107"/>
      <c r="BJ1462" s="107"/>
      <c r="BK1462" s="107"/>
      <c r="BL1462" s="107"/>
      <c r="BM1462" s="107"/>
      <c r="BN1462" s="107"/>
      <c r="BO1462" s="107"/>
      <c r="BP1462" s="107"/>
      <c r="BQ1462" s="107"/>
      <c r="BR1462" s="107"/>
      <c r="BS1462" s="107"/>
      <c r="BT1462" s="107"/>
      <c r="BU1462" s="107"/>
      <c r="BV1462" s="107"/>
      <c r="BW1462" s="107"/>
      <c r="BX1462" s="107"/>
      <c r="BY1462" s="107"/>
      <c r="BZ1462" s="107"/>
      <c r="CA1462" s="107"/>
      <c r="CB1462" s="107"/>
      <c r="CC1462" s="107"/>
      <c r="CD1462" s="107"/>
      <c r="CE1462" s="107"/>
      <c r="CF1462" s="107"/>
      <c r="CG1462" s="107"/>
      <c r="CH1462" s="107"/>
      <c r="CI1462" s="107"/>
      <c r="CJ1462" s="107"/>
      <c r="CK1462" s="107"/>
      <c r="CL1462" s="107"/>
      <c r="CM1462" s="107"/>
      <c r="CN1462" s="107"/>
      <c r="CO1462" s="107"/>
      <c r="CP1462" s="107"/>
      <c r="CQ1462" s="107"/>
      <c r="CR1462" s="107"/>
      <c r="CS1462" s="107"/>
      <c r="CT1462" s="107"/>
      <c r="CU1462" s="107"/>
      <c r="CV1462" s="107"/>
      <c r="CW1462" s="107"/>
      <c r="CX1462" s="107"/>
      <c r="CY1462" s="107"/>
      <c r="CZ1462" s="107"/>
      <c r="DA1462" s="107"/>
      <c r="DB1462" s="107"/>
      <c r="DC1462" s="107"/>
      <c r="DD1462" s="107"/>
      <c r="DE1462" s="107"/>
      <c r="DF1462" s="107"/>
      <c r="DG1462" s="107"/>
      <c r="DH1462" s="107"/>
      <c r="DI1462" s="107"/>
      <c r="DJ1462" s="107"/>
      <c r="DK1462" s="107"/>
      <c r="DL1462" s="107"/>
      <c r="DM1462" s="107"/>
      <c r="DN1462" s="107"/>
      <c r="DO1462" s="107"/>
      <c r="DP1462" s="107"/>
      <c r="DQ1462" s="107"/>
      <c r="DR1462" s="107"/>
      <c r="DS1462" s="107"/>
      <c r="DT1462" s="107"/>
      <c r="DU1462" s="107"/>
      <c r="DV1462" s="107"/>
      <c r="DW1462" s="107"/>
      <c r="DX1462" s="107"/>
      <c r="DY1462" s="107"/>
      <c r="DZ1462" s="107"/>
      <c r="EA1462" s="107"/>
      <c r="EB1462" s="107"/>
      <c r="EC1462" s="107"/>
      <c r="ED1462" s="107"/>
      <c r="EE1462" s="107"/>
      <c r="EF1462" s="107"/>
      <c r="EG1462" s="107"/>
      <c r="EH1462" s="107"/>
      <c r="EI1462" s="107"/>
      <c r="EJ1462" s="107"/>
      <c r="EK1462" s="107"/>
      <c r="EL1462" s="107"/>
      <c r="EM1462" s="107"/>
      <c r="EN1462" s="107"/>
      <c r="EO1462" s="107"/>
      <c r="EP1462" s="107"/>
      <c r="EQ1462" s="107"/>
      <c r="ER1462" s="107"/>
      <c r="ES1462" s="107"/>
      <c r="ET1462" s="107"/>
      <c r="EU1462" s="107"/>
      <c r="EV1462" s="107"/>
      <c r="EW1462" s="107"/>
      <c r="EX1462" s="107"/>
      <c r="EY1462" s="107"/>
      <c r="EZ1462" s="107"/>
      <c r="FA1462" s="107"/>
      <c r="FB1462" s="107"/>
      <c r="FC1462" s="107"/>
      <c r="FD1462" s="107"/>
      <c r="FE1462" s="107"/>
      <c r="FF1462" s="107"/>
      <c r="FG1462" s="107"/>
      <c r="FH1462" s="107"/>
      <c r="FI1462" s="107"/>
      <c r="FJ1462" s="107"/>
      <c r="FK1462" s="107"/>
      <c r="FL1462" s="107"/>
      <c r="FM1462" s="107"/>
      <c r="FN1462" s="107"/>
      <c r="FO1462" s="107"/>
      <c r="FP1462" s="107"/>
      <c r="FQ1462" s="107"/>
      <c r="FR1462" s="107"/>
      <c r="FS1462" s="107"/>
      <c r="FT1462" s="107"/>
      <c r="FU1462" s="107"/>
      <c r="FV1462" s="107"/>
      <c r="FW1462" s="107"/>
      <c r="FX1462" s="107"/>
      <c r="FY1462" s="107"/>
      <c r="FZ1462" s="107"/>
      <c r="GA1462" s="107"/>
      <c r="GB1462" s="107"/>
      <c r="GC1462" s="107"/>
      <c r="GD1462" s="107"/>
      <c r="GE1462" s="107"/>
      <c r="GF1462" s="107"/>
      <c r="GG1462" s="107"/>
      <c r="GH1462" s="107"/>
      <c r="GI1462" s="107"/>
      <c r="GJ1462" s="107"/>
      <c r="GK1462" s="107"/>
      <c r="GL1462" s="107"/>
      <c r="GM1462" s="107"/>
      <c r="GN1462" s="107"/>
      <c r="GO1462" s="107"/>
      <c r="GP1462" s="107"/>
      <c r="GQ1462" s="107"/>
      <c r="GR1462" s="107"/>
      <c r="GS1462" s="107"/>
      <c r="GT1462" s="107"/>
      <c r="GU1462" s="107"/>
      <c r="GV1462" s="107"/>
      <c r="GW1462" s="107"/>
      <c r="GX1462" s="107"/>
      <c r="GY1462" s="107"/>
      <c r="GZ1462" s="107"/>
      <c r="HA1462" s="107"/>
      <c r="HB1462" s="107"/>
      <c r="HC1462" s="107"/>
      <c r="HD1462" s="107"/>
      <c r="HE1462" s="107"/>
      <c r="HF1462" s="107"/>
      <c r="HG1462" s="107"/>
      <c r="HH1462" s="107"/>
      <c r="HI1462" s="107"/>
      <c r="HJ1462" s="107"/>
      <c r="HK1462" s="107"/>
      <c r="HL1462" s="107"/>
      <c r="HM1462" s="107"/>
      <c r="HN1462" s="107"/>
      <c r="HO1462" s="107"/>
      <c r="HP1462" s="107"/>
      <c r="HQ1462" s="107"/>
      <c r="HR1462" s="107"/>
      <c r="HS1462" s="107"/>
      <c r="HT1462" s="107"/>
      <c r="HU1462" s="107"/>
      <c r="HV1462" s="107"/>
      <c r="HW1462" s="107"/>
      <c r="HX1462" s="107"/>
      <c r="HY1462" s="107"/>
      <c r="HZ1462" s="107"/>
      <c r="IA1462" s="107"/>
      <c r="IB1462" s="107"/>
      <c r="IC1462" s="107"/>
      <c r="ID1462" s="107"/>
      <c r="IE1462" s="107"/>
      <c r="IF1462" s="107"/>
      <c r="IG1462" s="107"/>
      <c r="IH1462" s="107"/>
      <c r="II1462" s="107"/>
      <c r="IJ1462" s="107"/>
      <c r="IK1462" s="107"/>
      <c r="IL1462" s="108"/>
      <c r="IM1462" s="108"/>
    </row>
    <row r="1463" spans="1:247" s="9" customFormat="1" ht="27.75" customHeight="1">
      <c r="A1463" s="20" t="s">
        <v>900</v>
      </c>
      <c r="B1463" s="20" t="s">
        <v>909</v>
      </c>
      <c r="C1463" s="106" t="s">
        <v>900</v>
      </c>
      <c r="D1463" s="20"/>
      <c r="E1463" s="20"/>
      <c r="F1463" s="48">
        <v>9.3</v>
      </c>
      <c r="G1463" s="48">
        <v>9.3</v>
      </c>
      <c r="H1463" s="23" t="s">
        <v>894</v>
      </c>
      <c r="I1463" s="20" t="s">
        <v>354</v>
      </c>
      <c r="J1463" s="103"/>
      <c r="K1463" s="104">
        <v>93</v>
      </c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7"/>
      <c r="AV1463" s="107"/>
      <c r="AW1463" s="107"/>
      <c r="AX1463" s="107"/>
      <c r="AY1463" s="107"/>
      <c r="AZ1463" s="107"/>
      <c r="BA1463" s="107"/>
      <c r="BB1463" s="107"/>
      <c r="BC1463" s="107"/>
      <c r="BD1463" s="107"/>
      <c r="BE1463" s="107"/>
      <c r="BF1463" s="107"/>
      <c r="BG1463" s="107"/>
      <c r="BH1463" s="107"/>
      <c r="BI1463" s="107"/>
      <c r="BJ1463" s="107"/>
      <c r="BK1463" s="107"/>
      <c r="BL1463" s="107"/>
      <c r="BM1463" s="107"/>
      <c r="BN1463" s="107"/>
      <c r="BO1463" s="107"/>
      <c r="BP1463" s="107"/>
      <c r="BQ1463" s="107"/>
      <c r="BR1463" s="107"/>
      <c r="BS1463" s="107"/>
      <c r="BT1463" s="107"/>
      <c r="BU1463" s="107"/>
      <c r="BV1463" s="107"/>
      <c r="BW1463" s="107"/>
      <c r="BX1463" s="107"/>
      <c r="BY1463" s="107"/>
      <c r="BZ1463" s="107"/>
      <c r="CA1463" s="107"/>
      <c r="CB1463" s="107"/>
      <c r="CC1463" s="107"/>
      <c r="CD1463" s="107"/>
      <c r="CE1463" s="107"/>
      <c r="CF1463" s="107"/>
      <c r="CG1463" s="107"/>
      <c r="CH1463" s="107"/>
      <c r="CI1463" s="107"/>
      <c r="CJ1463" s="107"/>
      <c r="CK1463" s="107"/>
      <c r="CL1463" s="107"/>
      <c r="CM1463" s="107"/>
      <c r="CN1463" s="107"/>
      <c r="CO1463" s="107"/>
      <c r="CP1463" s="107"/>
      <c r="CQ1463" s="107"/>
      <c r="CR1463" s="107"/>
      <c r="CS1463" s="107"/>
      <c r="CT1463" s="107"/>
      <c r="CU1463" s="107"/>
      <c r="CV1463" s="107"/>
      <c r="CW1463" s="107"/>
      <c r="CX1463" s="107"/>
      <c r="CY1463" s="107"/>
      <c r="CZ1463" s="107"/>
      <c r="DA1463" s="107"/>
      <c r="DB1463" s="107"/>
      <c r="DC1463" s="107"/>
      <c r="DD1463" s="107"/>
      <c r="DE1463" s="107"/>
      <c r="DF1463" s="107"/>
      <c r="DG1463" s="107"/>
      <c r="DH1463" s="107"/>
      <c r="DI1463" s="107"/>
      <c r="DJ1463" s="107"/>
      <c r="DK1463" s="107"/>
      <c r="DL1463" s="107"/>
      <c r="DM1463" s="107"/>
      <c r="DN1463" s="107"/>
      <c r="DO1463" s="107"/>
      <c r="DP1463" s="107"/>
      <c r="DQ1463" s="107"/>
      <c r="DR1463" s="107"/>
      <c r="DS1463" s="107"/>
      <c r="DT1463" s="107"/>
      <c r="DU1463" s="107"/>
      <c r="DV1463" s="107"/>
      <c r="DW1463" s="107"/>
      <c r="DX1463" s="107"/>
      <c r="DY1463" s="107"/>
      <c r="DZ1463" s="107"/>
      <c r="EA1463" s="107"/>
      <c r="EB1463" s="107"/>
      <c r="EC1463" s="107"/>
      <c r="ED1463" s="107"/>
      <c r="EE1463" s="107"/>
      <c r="EF1463" s="107"/>
      <c r="EG1463" s="107"/>
      <c r="EH1463" s="107"/>
      <c r="EI1463" s="107"/>
      <c r="EJ1463" s="107"/>
      <c r="EK1463" s="107"/>
      <c r="EL1463" s="107"/>
      <c r="EM1463" s="107"/>
      <c r="EN1463" s="107"/>
      <c r="EO1463" s="107"/>
      <c r="EP1463" s="107"/>
      <c r="EQ1463" s="107"/>
      <c r="ER1463" s="107"/>
      <c r="ES1463" s="107"/>
      <c r="ET1463" s="107"/>
      <c r="EU1463" s="107"/>
      <c r="EV1463" s="107"/>
      <c r="EW1463" s="107"/>
      <c r="EX1463" s="107"/>
      <c r="EY1463" s="107"/>
      <c r="EZ1463" s="107"/>
      <c r="FA1463" s="107"/>
      <c r="FB1463" s="107"/>
      <c r="FC1463" s="107"/>
      <c r="FD1463" s="107"/>
      <c r="FE1463" s="107"/>
      <c r="FF1463" s="107"/>
      <c r="FG1463" s="107"/>
      <c r="FH1463" s="107"/>
      <c r="FI1463" s="107"/>
      <c r="FJ1463" s="107"/>
      <c r="FK1463" s="107"/>
      <c r="FL1463" s="107"/>
      <c r="FM1463" s="107"/>
      <c r="FN1463" s="107"/>
      <c r="FO1463" s="107"/>
      <c r="FP1463" s="107"/>
      <c r="FQ1463" s="107"/>
      <c r="FR1463" s="107"/>
      <c r="FS1463" s="107"/>
      <c r="FT1463" s="107"/>
      <c r="FU1463" s="107"/>
      <c r="FV1463" s="107"/>
      <c r="FW1463" s="107"/>
      <c r="FX1463" s="107"/>
      <c r="FY1463" s="107"/>
      <c r="FZ1463" s="107"/>
      <c r="GA1463" s="107"/>
      <c r="GB1463" s="107"/>
      <c r="GC1463" s="107"/>
      <c r="GD1463" s="107"/>
      <c r="GE1463" s="107"/>
      <c r="GF1463" s="107"/>
      <c r="GG1463" s="107"/>
      <c r="GH1463" s="107"/>
      <c r="GI1463" s="107"/>
      <c r="GJ1463" s="107"/>
      <c r="GK1463" s="107"/>
      <c r="GL1463" s="107"/>
      <c r="GM1463" s="107"/>
      <c r="GN1463" s="107"/>
      <c r="GO1463" s="107"/>
      <c r="GP1463" s="107"/>
      <c r="GQ1463" s="107"/>
      <c r="GR1463" s="107"/>
      <c r="GS1463" s="107"/>
      <c r="GT1463" s="107"/>
      <c r="GU1463" s="107"/>
      <c r="GV1463" s="107"/>
      <c r="GW1463" s="107"/>
      <c r="GX1463" s="107"/>
      <c r="GY1463" s="107"/>
      <c r="GZ1463" s="107"/>
      <c r="HA1463" s="107"/>
      <c r="HB1463" s="107"/>
      <c r="HC1463" s="107"/>
      <c r="HD1463" s="107"/>
      <c r="HE1463" s="107"/>
      <c r="HF1463" s="107"/>
      <c r="HG1463" s="107"/>
      <c r="HH1463" s="107"/>
      <c r="HI1463" s="107"/>
      <c r="HJ1463" s="107"/>
      <c r="HK1463" s="107"/>
      <c r="HL1463" s="107"/>
      <c r="HM1463" s="107"/>
      <c r="HN1463" s="107"/>
      <c r="HO1463" s="107"/>
      <c r="HP1463" s="107"/>
      <c r="HQ1463" s="107"/>
      <c r="HR1463" s="107"/>
      <c r="HS1463" s="107"/>
      <c r="HT1463" s="107"/>
      <c r="HU1463" s="107"/>
      <c r="HV1463" s="107"/>
      <c r="HW1463" s="107"/>
      <c r="HX1463" s="107"/>
      <c r="HY1463" s="107"/>
      <c r="HZ1463" s="107"/>
      <c r="IA1463" s="107"/>
      <c r="IB1463" s="107"/>
      <c r="IC1463" s="107"/>
      <c r="ID1463" s="107"/>
      <c r="IE1463" s="107"/>
      <c r="IF1463" s="107"/>
      <c r="IG1463" s="107"/>
      <c r="IH1463" s="107"/>
      <c r="II1463" s="107"/>
      <c r="IJ1463" s="107"/>
      <c r="IK1463" s="107"/>
      <c r="IL1463" s="108"/>
      <c r="IM1463" s="108"/>
    </row>
    <row r="1464" spans="1:247" s="9" customFormat="1" ht="27.75" customHeight="1">
      <c r="A1464" s="20" t="s">
        <v>900</v>
      </c>
      <c r="B1464" s="20" t="s">
        <v>910</v>
      </c>
      <c r="C1464" s="106" t="s">
        <v>900</v>
      </c>
      <c r="D1464" s="20"/>
      <c r="E1464" s="20"/>
      <c r="F1464" s="48">
        <v>6.3</v>
      </c>
      <c r="G1464" s="48">
        <v>6.3</v>
      </c>
      <c r="H1464" s="23" t="s">
        <v>894</v>
      </c>
      <c r="I1464" s="20" t="s">
        <v>354</v>
      </c>
      <c r="J1464" s="103"/>
      <c r="K1464" s="104">
        <v>63</v>
      </c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7"/>
      <c r="AV1464" s="107"/>
      <c r="AW1464" s="107"/>
      <c r="AX1464" s="107"/>
      <c r="AY1464" s="107"/>
      <c r="AZ1464" s="107"/>
      <c r="BA1464" s="107"/>
      <c r="BB1464" s="107"/>
      <c r="BC1464" s="107"/>
      <c r="BD1464" s="107"/>
      <c r="BE1464" s="107"/>
      <c r="BF1464" s="107"/>
      <c r="BG1464" s="107"/>
      <c r="BH1464" s="107"/>
      <c r="BI1464" s="107"/>
      <c r="BJ1464" s="107"/>
      <c r="BK1464" s="107"/>
      <c r="BL1464" s="107"/>
      <c r="BM1464" s="107"/>
      <c r="BN1464" s="107"/>
      <c r="BO1464" s="107"/>
      <c r="BP1464" s="107"/>
      <c r="BQ1464" s="107"/>
      <c r="BR1464" s="107"/>
      <c r="BS1464" s="107"/>
      <c r="BT1464" s="107"/>
      <c r="BU1464" s="107"/>
      <c r="BV1464" s="107"/>
      <c r="BW1464" s="107"/>
      <c r="BX1464" s="107"/>
      <c r="BY1464" s="107"/>
      <c r="BZ1464" s="107"/>
      <c r="CA1464" s="107"/>
      <c r="CB1464" s="107"/>
      <c r="CC1464" s="107"/>
      <c r="CD1464" s="107"/>
      <c r="CE1464" s="107"/>
      <c r="CF1464" s="107"/>
      <c r="CG1464" s="107"/>
      <c r="CH1464" s="107"/>
      <c r="CI1464" s="107"/>
      <c r="CJ1464" s="107"/>
      <c r="CK1464" s="107"/>
      <c r="CL1464" s="107"/>
      <c r="CM1464" s="107"/>
      <c r="CN1464" s="107"/>
      <c r="CO1464" s="107"/>
      <c r="CP1464" s="107"/>
      <c r="CQ1464" s="107"/>
      <c r="CR1464" s="107"/>
      <c r="CS1464" s="107"/>
      <c r="CT1464" s="107"/>
      <c r="CU1464" s="107"/>
      <c r="CV1464" s="107"/>
      <c r="CW1464" s="107"/>
      <c r="CX1464" s="107"/>
      <c r="CY1464" s="107"/>
      <c r="CZ1464" s="107"/>
      <c r="DA1464" s="107"/>
      <c r="DB1464" s="107"/>
      <c r="DC1464" s="107"/>
      <c r="DD1464" s="107"/>
      <c r="DE1464" s="107"/>
      <c r="DF1464" s="107"/>
      <c r="DG1464" s="107"/>
      <c r="DH1464" s="107"/>
      <c r="DI1464" s="107"/>
      <c r="DJ1464" s="107"/>
      <c r="DK1464" s="107"/>
      <c r="DL1464" s="107"/>
      <c r="DM1464" s="107"/>
      <c r="DN1464" s="107"/>
      <c r="DO1464" s="107"/>
      <c r="DP1464" s="107"/>
      <c r="DQ1464" s="107"/>
      <c r="DR1464" s="107"/>
      <c r="DS1464" s="107"/>
      <c r="DT1464" s="107"/>
      <c r="DU1464" s="107"/>
      <c r="DV1464" s="107"/>
      <c r="DW1464" s="107"/>
      <c r="DX1464" s="107"/>
      <c r="DY1464" s="107"/>
      <c r="DZ1464" s="107"/>
      <c r="EA1464" s="107"/>
      <c r="EB1464" s="107"/>
      <c r="EC1464" s="107"/>
      <c r="ED1464" s="107"/>
      <c r="EE1464" s="107"/>
      <c r="EF1464" s="107"/>
      <c r="EG1464" s="107"/>
      <c r="EH1464" s="107"/>
      <c r="EI1464" s="107"/>
      <c r="EJ1464" s="107"/>
      <c r="EK1464" s="107"/>
      <c r="EL1464" s="107"/>
      <c r="EM1464" s="107"/>
      <c r="EN1464" s="107"/>
      <c r="EO1464" s="107"/>
      <c r="EP1464" s="107"/>
      <c r="EQ1464" s="107"/>
      <c r="ER1464" s="107"/>
      <c r="ES1464" s="107"/>
      <c r="ET1464" s="107"/>
      <c r="EU1464" s="107"/>
      <c r="EV1464" s="107"/>
      <c r="EW1464" s="107"/>
      <c r="EX1464" s="107"/>
      <c r="EY1464" s="107"/>
      <c r="EZ1464" s="107"/>
      <c r="FA1464" s="107"/>
      <c r="FB1464" s="107"/>
      <c r="FC1464" s="107"/>
      <c r="FD1464" s="107"/>
      <c r="FE1464" s="107"/>
      <c r="FF1464" s="107"/>
      <c r="FG1464" s="107"/>
      <c r="FH1464" s="107"/>
      <c r="FI1464" s="107"/>
      <c r="FJ1464" s="107"/>
      <c r="FK1464" s="107"/>
      <c r="FL1464" s="107"/>
      <c r="FM1464" s="107"/>
      <c r="FN1464" s="107"/>
      <c r="FO1464" s="107"/>
      <c r="FP1464" s="107"/>
      <c r="FQ1464" s="107"/>
      <c r="FR1464" s="107"/>
      <c r="FS1464" s="107"/>
      <c r="FT1464" s="107"/>
      <c r="FU1464" s="107"/>
      <c r="FV1464" s="107"/>
      <c r="FW1464" s="107"/>
      <c r="FX1464" s="107"/>
      <c r="FY1464" s="107"/>
      <c r="FZ1464" s="107"/>
      <c r="GA1464" s="107"/>
      <c r="GB1464" s="107"/>
      <c r="GC1464" s="107"/>
      <c r="GD1464" s="107"/>
      <c r="GE1464" s="107"/>
      <c r="GF1464" s="107"/>
      <c r="GG1464" s="107"/>
      <c r="GH1464" s="107"/>
      <c r="GI1464" s="107"/>
      <c r="GJ1464" s="107"/>
      <c r="GK1464" s="107"/>
      <c r="GL1464" s="107"/>
      <c r="GM1464" s="107"/>
      <c r="GN1464" s="107"/>
      <c r="GO1464" s="107"/>
      <c r="GP1464" s="107"/>
      <c r="GQ1464" s="107"/>
      <c r="GR1464" s="107"/>
      <c r="GS1464" s="107"/>
      <c r="GT1464" s="107"/>
      <c r="GU1464" s="107"/>
      <c r="GV1464" s="107"/>
      <c r="GW1464" s="107"/>
      <c r="GX1464" s="107"/>
      <c r="GY1464" s="107"/>
      <c r="GZ1464" s="107"/>
      <c r="HA1464" s="107"/>
      <c r="HB1464" s="107"/>
      <c r="HC1464" s="107"/>
      <c r="HD1464" s="107"/>
      <c r="HE1464" s="107"/>
      <c r="HF1464" s="107"/>
      <c r="HG1464" s="107"/>
      <c r="HH1464" s="107"/>
      <c r="HI1464" s="107"/>
      <c r="HJ1464" s="107"/>
      <c r="HK1464" s="107"/>
      <c r="HL1464" s="107"/>
      <c r="HM1464" s="107"/>
      <c r="HN1464" s="107"/>
      <c r="HO1464" s="107"/>
      <c r="HP1464" s="107"/>
      <c r="HQ1464" s="107"/>
      <c r="HR1464" s="107"/>
      <c r="HS1464" s="107"/>
      <c r="HT1464" s="107"/>
      <c r="HU1464" s="107"/>
      <c r="HV1464" s="107"/>
      <c r="HW1464" s="107"/>
      <c r="HX1464" s="107"/>
      <c r="HY1464" s="107"/>
      <c r="HZ1464" s="107"/>
      <c r="IA1464" s="107"/>
      <c r="IB1464" s="107"/>
      <c r="IC1464" s="107"/>
      <c r="ID1464" s="107"/>
      <c r="IE1464" s="107"/>
      <c r="IF1464" s="107"/>
      <c r="IG1464" s="107"/>
      <c r="IH1464" s="107"/>
      <c r="II1464" s="107"/>
      <c r="IJ1464" s="107"/>
      <c r="IK1464" s="107"/>
      <c r="IL1464" s="108"/>
      <c r="IM1464" s="108"/>
    </row>
    <row r="1465" spans="1:247" s="9" customFormat="1" ht="27.75" customHeight="1">
      <c r="A1465" s="20" t="s">
        <v>900</v>
      </c>
      <c r="B1465" s="20" t="s">
        <v>911</v>
      </c>
      <c r="C1465" s="106" t="s">
        <v>900</v>
      </c>
      <c r="D1465" s="20"/>
      <c r="E1465" s="20"/>
      <c r="F1465" s="48">
        <v>6.6</v>
      </c>
      <c r="G1465" s="48">
        <v>6.6</v>
      </c>
      <c r="H1465" s="23" t="s">
        <v>894</v>
      </c>
      <c r="I1465" s="20" t="s">
        <v>354</v>
      </c>
      <c r="J1465" s="103"/>
      <c r="K1465" s="104">
        <v>66</v>
      </c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7"/>
      <c r="AV1465" s="107"/>
      <c r="AW1465" s="107"/>
      <c r="AX1465" s="107"/>
      <c r="AY1465" s="107"/>
      <c r="AZ1465" s="107"/>
      <c r="BA1465" s="107"/>
      <c r="BB1465" s="107"/>
      <c r="BC1465" s="107"/>
      <c r="BD1465" s="107"/>
      <c r="BE1465" s="107"/>
      <c r="BF1465" s="107"/>
      <c r="BG1465" s="107"/>
      <c r="BH1465" s="107"/>
      <c r="BI1465" s="107"/>
      <c r="BJ1465" s="107"/>
      <c r="BK1465" s="107"/>
      <c r="BL1465" s="107"/>
      <c r="BM1465" s="107"/>
      <c r="BN1465" s="107"/>
      <c r="BO1465" s="107"/>
      <c r="BP1465" s="107"/>
      <c r="BQ1465" s="107"/>
      <c r="BR1465" s="107"/>
      <c r="BS1465" s="107"/>
      <c r="BT1465" s="107"/>
      <c r="BU1465" s="107"/>
      <c r="BV1465" s="107"/>
      <c r="BW1465" s="107"/>
      <c r="BX1465" s="107"/>
      <c r="BY1465" s="107"/>
      <c r="BZ1465" s="107"/>
      <c r="CA1465" s="107"/>
      <c r="CB1465" s="107"/>
      <c r="CC1465" s="107"/>
      <c r="CD1465" s="107"/>
      <c r="CE1465" s="107"/>
      <c r="CF1465" s="107"/>
      <c r="CG1465" s="107"/>
      <c r="CH1465" s="107"/>
      <c r="CI1465" s="107"/>
      <c r="CJ1465" s="107"/>
      <c r="CK1465" s="107"/>
      <c r="CL1465" s="107"/>
      <c r="CM1465" s="107"/>
      <c r="CN1465" s="107"/>
      <c r="CO1465" s="107"/>
      <c r="CP1465" s="107"/>
      <c r="CQ1465" s="107"/>
      <c r="CR1465" s="107"/>
      <c r="CS1465" s="107"/>
      <c r="CT1465" s="107"/>
      <c r="CU1465" s="107"/>
      <c r="CV1465" s="107"/>
      <c r="CW1465" s="107"/>
      <c r="CX1465" s="107"/>
      <c r="CY1465" s="107"/>
      <c r="CZ1465" s="107"/>
      <c r="DA1465" s="107"/>
      <c r="DB1465" s="107"/>
      <c r="DC1465" s="107"/>
      <c r="DD1465" s="107"/>
      <c r="DE1465" s="107"/>
      <c r="DF1465" s="107"/>
      <c r="DG1465" s="107"/>
      <c r="DH1465" s="107"/>
      <c r="DI1465" s="107"/>
      <c r="DJ1465" s="107"/>
      <c r="DK1465" s="107"/>
      <c r="DL1465" s="107"/>
      <c r="DM1465" s="107"/>
      <c r="DN1465" s="107"/>
      <c r="DO1465" s="107"/>
      <c r="DP1465" s="107"/>
      <c r="DQ1465" s="107"/>
      <c r="DR1465" s="107"/>
      <c r="DS1465" s="107"/>
      <c r="DT1465" s="107"/>
      <c r="DU1465" s="107"/>
      <c r="DV1465" s="107"/>
      <c r="DW1465" s="107"/>
      <c r="DX1465" s="107"/>
      <c r="DY1465" s="107"/>
      <c r="DZ1465" s="107"/>
      <c r="EA1465" s="107"/>
      <c r="EB1465" s="107"/>
      <c r="EC1465" s="107"/>
      <c r="ED1465" s="107"/>
      <c r="EE1465" s="107"/>
      <c r="EF1465" s="107"/>
      <c r="EG1465" s="107"/>
      <c r="EH1465" s="107"/>
      <c r="EI1465" s="107"/>
      <c r="EJ1465" s="107"/>
      <c r="EK1465" s="107"/>
      <c r="EL1465" s="107"/>
      <c r="EM1465" s="107"/>
      <c r="EN1465" s="107"/>
      <c r="EO1465" s="107"/>
      <c r="EP1465" s="107"/>
      <c r="EQ1465" s="107"/>
      <c r="ER1465" s="107"/>
      <c r="ES1465" s="107"/>
      <c r="ET1465" s="107"/>
      <c r="EU1465" s="107"/>
      <c r="EV1465" s="107"/>
      <c r="EW1465" s="107"/>
      <c r="EX1465" s="107"/>
      <c r="EY1465" s="107"/>
      <c r="EZ1465" s="107"/>
      <c r="FA1465" s="107"/>
      <c r="FB1465" s="107"/>
      <c r="FC1465" s="107"/>
      <c r="FD1465" s="107"/>
      <c r="FE1465" s="107"/>
      <c r="FF1465" s="107"/>
      <c r="FG1465" s="107"/>
      <c r="FH1465" s="107"/>
      <c r="FI1465" s="107"/>
      <c r="FJ1465" s="107"/>
      <c r="FK1465" s="107"/>
      <c r="FL1465" s="107"/>
      <c r="FM1465" s="107"/>
      <c r="FN1465" s="107"/>
      <c r="FO1465" s="107"/>
      <c r="FP1465" s="107"/>
      <c r="FQ1465" s="107"/>
      <c r="FR1465" s="107"/>
      <c r="FS1465" s="107"/>
      <c r="FT1465" s="107"/>
      <c r="FU1465" s="107"/>
      <c r="FV1465" s="107"/>
      <c r="FW1465" s="107"/>
      <c r="FX1465" s="107"/>
      <c r="FY1465" s="107"/>
      <c r="FZ1465" s="107"/>
      <c r="GA1465" s="107"/>
      <c r="GB1465" s="107"/>
      <c r="GC1465" s="107"/>
      <c r="GD1465" s="107"/>
      <c r="GE1465" s="107"/>
      <c r="GF1465" s="107"/>
      <c r="GG1465" s="107"/>
      <c r="GH1465" s="107"/>
      <c r="GI1465" s="107"/>
      <c r="GJ1465" s="107"/>
      <c r="GK1465" s="107"/>
      <c r="GL1465" s="107"/>
      <c r="GM1465" s="107"/>
      <c r="GN1465" s="107"/>
      <c r="GO1465" s="107"/>
      <c r="GP1465" s="107"/>
      <c r="GQ1465" s="107"/>
      <c r="GR1465" s="107"/>
      <c r="GS1465" s="107"/>
      <c r="GT1465" s="107"/>
      <c r="GU1465" s="107"/>
      <c r="GV1465" s="107"/>
      <c r="GW1465" s="107"/>
      <c r="GX1465" s="107"/>
      <c r="GY1465" s="107"/>
      <c r="GZ1465" s="107"/>
      <c r="HA1465" s="107"/>
      <c r="HB1465" s="107"/>
      <c r="HC1465" s="107"/>
      <c r="HD1465" s="107"/>
      <c r="HE1465" s="107"/>
      <c r="HF1465" s="107"/>
      <c r="HG1465" s="107"/>
      <c r="HH1465" s="107"/>
      <c r="HI1465" s="107"/>
      <c r="HJ1465" s="107"/>
      <c r="HK1465" s="107"/>
      <c r="HL1465" s="107"/>
      <c r="HM1465" s="107"/>
      <c r="HN1465" s="107"/>
      <c r="HO1465" s="107"/>
      <c r="HP1465" s="107"/>
      <c r="HQ1465" s="107"/>
      <c r="HR1465" s="107"/>
      <c r="HS1465" s="107"/>
      <c r="HT1465" s="107"/>
      <c r="HU1465" s="107"/>
      <c r="HV1465" s="107"/>
      <c r="HW1465" s="107"/>
      <c r="HX1465" s="107"/>
      <c r="HY1465" s="107"/>
      <c r="HZ1465" s="107"/>
      <c r="IA1465" s="107"/>
      <c r="IB1465" s="107"/>
      <c r="IC1465" s="107"/>
      <c r="ID1465" s="107"/>
      <c r="IE1465" s="107"/>
      <c r="IF1465" s="107"/>
      <c r="IG1465" s="107"/>
      <c r="IH1465" s="107"/>
      <c r="II1465" s="107"/>
      <c r="IJ1465" s="107"/>
      <c r="IK1465" s="107"/>
      <c r="IL1465" s="108"/>
      <c r="IM1465" s="108"/>
    </row>
    <row r="1466" spans="1:247" s="9" customFormat="1" ht="27.75" customHeight="1">
      <c r="A1466" s="20" t="s">
        <v>900</v>
      </c>
      <c r="B1466" s="20" t="s">
        <v>912</v>
      </c>
      <c r="C1466" s="106" t="s">
        <v>900</v>
      </c>
      <c r="D1466" s="20"/>
      <c r="E1466" s="20"/>
      <c r="F1466" s="48">
        <v>6</v>
      </c>
      <c r="G1466" s="48">
        <v>6</v>
      </c>
      <c r="H1466" s="23" t="s">
        <v>894</v>
      </c>
      <c r="I1466" s="20" t="s">
        <v>354</v>
      </c>
      <c r="J1466" s="103"/>
      <c r="K1466" s="104">
        <v>60</v>
      </c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7"/>
      <c r="AV1466" s="107"/>
      <c r="AW1466" s="107"/>
      <c r="AX1466" s="107"/>
      <c r="AY1466" s="107"/>
      <c r="AZ1466" s="107"/>
      <c r="BA1466" s="107"/>
      <c r="BB1466" s="107"/>
      <c r="BC1466" s="107"/>
      <c r="BD1466" s="107"/>
      <c r="BE1466" s="107"/>
      <c r="BF1466" s="107"/>
      <c r="BG1466" s="107"/>
      <c r="BH1466" s="107"/>
      <c r="BI1466" s="107"/>
      <c r="BJ1466" s="107"/>
      <c r="BK1466" s="107"/>
      <c r="BL1466" s="107"/>
      <c r="BM1466" s="107"/>
      <c r="BN1466" s="107"/>
      <c r="BO1466" s="107"/>
      <c r="BP1466" s="107"/>
      <c r="BQ1466" s="107"/>
      <c r="BR1466" s="107"/>
      <c r="BS1466" s="107"/>
      <c r="BT1466" s="107"/>
      <c r="BU1466" s="107"/>
      <c r="BV1466" s="107"/>
      <c r="BW1466" s="107"/>
      <c r="BX1466" s="107"/>
      <c r="BY1466" s="107"/>
      <c r="BZ1466" s="107"/>
      <c r="CA1466" s="107"/>
      <c r="CB1466" s="107"/>
      <c r="CC1466" s="107"/>
      <c r="CD1466" s="107"/>
      <c r="CE1466" s="107"/>
      <c r="CF1466" s="107"/>
      <c r="CG1466" s="107"/>
      <c r="CH1466" s="107"/>
      <c r="CI1466" s="107"/>
      <c r="CJ1466" s="107"/>
      <c r="CK1466" s="107"/>
      <c r="CL1466" s="107"/>
      <c r="CM1466" s="107"/>
      <c r="CN1466" s="107"/>
      <c r="CO1466" s="107"/>
      <c r="CP1466" s="107"/>
      <c r="CQ1466" s="107"/>
      <c r="CR1466" s="107"/>
      <c r="CS1466" s="107"/>
      <c r="CT1466" s="107"/>
      <c r="CU1466" s="107"/>
      <c r="CV1466" s="107"/>
      <c r="CW1466" s="107"/>
      <c r="CX1466" s="107"/>
      <c r="CY1466" s="107"/>
      <c r="CZ1466" s="107"/>
      <c r="DA1466" s="107"/>
      <c r="DB1466" s="107"/>
      <c r="DC1466" s="107"/>
      <c r="DD1466" s="107"/>
      <c r="DE1466" s="107"/>
      <c r="DF1466" s="107"/>
      <c r="DG1466" s="107"/>
      <c r="DH1466" s="107"/>
      <c r="DI1466" s="107"/>
      <c r="DJ1466" s="107"/>
      <c r="DK1466" s="107"/>
      <c r="DL1466" s="107"/>
      <c r="DM1466" s="107"/>
      <c r="DN1466" s="107"/>
      <c r="DO1466" s="107"/>
      <c r="DP1466" s="107"/>
      <c r="DQ1466" s="107"/>
      <c r="DR1466" s="107"/>
      <c r="DS1466" s="107"/>
      <c r="DT1466" s="107"/>
      <c r="DU1466" s="107"/>
      <c r="DV1466" s="107"/>
      <c r="DW1466" s="107"/>
      <c r="DX1466" s="107"/>
      <c r="DY1466" s="107"/>
      <c r="DZ1466" s="107"/>
      <c r="EA1466" s="107"/>
      <c r="EB1466" s="107"/>
      <c r="EC1466" s="107"/>
      <c r="ED1466" s="107"/>
      <c r="EE1466" s="107"/>
      <c r="EF1466" s="107"/>
      <c r="EG1466" s="107"/>
      <c r="EH1466" s="107"/>
      <c r="EI1466" s="107"/>
      <c r="EJ1466" s="107"/>
      <c r="EK1466" s="107"/>
      <c r="EL1466" s="107"/>
      <c r="EM1466" s="107"/>
      <c r="EN1466" s="107"/>
      <c r="EO1466" s="107"/>
      <c r="EP1466" s="107"/>
      <c r="EQ1466" s="107"/>
      <c r="ER1466" s="107"/>
      <c r="ES1466" s="107"/>
      <c r="ET1466" s="107"/>
      <c r="EU1466" s="107"/>
      <c r="EV1466" s="107"/>
      <c r="EW1466" s="107"/>
      <c r="EX1466" s="107"/>
      <c r="EY1466" s="107"/>
      <c r="EZ1466" s="107"/>
      <c r="FA1466" s="107"/>
      <c r="FB1466" s="107"/>
      <c r="FC1466" s="107"/>
      <c r="FD1466" s="107"/>
      <c r="FE1466" s="107"/>
      <c r="FF1466" s="107"/>
      <c r="FG1466" s="107"/>
      <c r="FH1466" s="107"/>
      <c r="FI1466" s="107"/>
      <c r="FJ1466" s="107"/>
      <c r="FK1466" s="107"/>
      <c r="FL1466" s="107"/>
      <c r="FM1466" s="107"/>
      <c r="FN1466" s="107"/>
      <c r="FO1466" s="107"/>
      <c r="FP1466" s="107"/>
      <c r="FQ1466" s="107"/>
      <c r="FR1466" s="107"/>
      <c r="FS1466" s="107"/>
      <c r="FT1466" s="107"/>
      <c r="FU1466" s="107"/>
      <c r="FV1466" s="107"/>
      <c r="FW1466" s="107"/>
      <c r="FX1466" s="107"/>
      <c r="FY1466" s="107"/>
      <c r="FZ1466" s="107"/>
      <c r="GA1466" s="107"/>
      <c r="GB1466" s="107"/>
      <c r="GC1466" s="107"/>
      <c r="GD1466" s="107"/>
      <c r="GE1466" s="107"/>
      <c r="GF1466" s="107"/>
      <c r="GG1466" s="107"/>
      <c r="GH1466" s="107"/>
      <c r="GI1466" s="107"/>
      <c r="GJ1466" s="107"/>
      <c r="GK1466" s="107"/>
      <c r="GL1466" s="107"/>
      <c r="GM1466" s="107"/>
      <c r="GN1466" s="107"/>
      <c r="GO1466" s="107"/>
      <c r="GP1466" s="107"/>
      <c r="GQ1466" s="107"/>
      <c r="GR1466" s="107"/>
      <c r="GS1466" s="107"/>
      <c r="GT1466" s="107"/>
      <c r="GU1466" s="107"/>
      <c r="GV1466" s="107"/>
      <c r="GW1466" s="107"/>
      <c r="GX1466" s="107"/>
      <c r="GY1466" s="107"/>
      <c r="GZ1466" s="107"/>
      <c r="HA1466" s="107"/>
      <c r="HB1466" s="107"/>
      <c r="HC1466" s="107"/>
      <c r="HD1466" s="107"/>
      <c r="HE1466" s="107"/>
      <c r="HF1466" s="107"/>
      <c r="HG1466" s="107"/>
      <c r="HH1466" s="107"/>
      <c r="HI1466" s="107"/>
      <c r="HJ1466" s="107"/>
      <c r="HK1466" s="107"/>
      <c r="HL1466" s="107"/>
      <c r="HM1466" s="107"/>
      <c r="HN1466" s="107"/>
      <c r="HO1466" s="107"/>
      <c r="HP1466" s="107"/>
      <c r="HQ1466" s="107"/>
      <c r="HR1466" s="107"/>
      <c r="HS1466" s="107"/>
      <c r="HT1466" s="107"/>
      <c r="HU1466" s="107"/>
      <c r="HV1466" s="107"/>
      <c r="HW1466" s="107"/>
      <c r="HX1466" s="107"/>
      <c r="HY1466" s="107"/>
      <c r="HZ1466" s="107"/>
      <c r="IA1466" s="107"/>
      <c r="IB1466" s="107"/>
      <c r="IC1466" s="107"/>
      <c r="ID1466" s="107"/>
      <c r="IE1466" s="107"/>
      <c r="IF1466" s="107"/>
      <c r="IG1466" s="107"/>
      <c r="IH1466" s="107"/>
      <c r="II1466" s="107"/>
      <c r="IJ1466" s="107"/>
      <c r="IK1466" s="107"/>
      <c r="IL1466" s="108"/>
      <c r="IM1466" s="108"/>
    </row>
    <row r="1467" spans="1:247" s="9" customFormat="1" ht="27.75" customHeight="1">
      <c r="A1467" s="20" t="s">
        <v>900</v>
      </c>
      <c r="B1467" s="20" t="s">
        <v>652</v>
      </c>
      <c r="C1467" s="106" t="s">
        <v>900</v>
      </c>
      <c r="D1467" s="20"/>
      <c r="E1467" s="20"/>
      <c r="F1467" s="48">
        <v>5.4</v>
      </c>
      <c r="G1467" s="48">
        <v>5.4</v>
      </c>
      <c r="H1467" s="23" t="s">
        <v>894</v>
      </c>
      <c r="I1467" s="20" t="s">
        <v>354</v>
      </c>
      <c r="J1467" s="103"/>
      <c r="K1467" s="104">
        <v>54</v>
      </c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7"/>
      <c r="AV1467" s="107"/>
      <c r="AW1467" s="107"/>
      <c r="AX1467" s="107"/>
      <c r="AY1467" s="107"/>
      <c r="AZ1467" s="107"/>
      <c r="BA1467" s="107"/>
      <c r="BB1467" s="107"/>
      <c r="BC1467" s="107"/>
      <c r="BD1467" s="107"/>
      <c r="BE1467" s="107"/>
      <c r="BF1467" s="107"/>
      <c r="BG1467" s="107"/>
      <c r="BH1467" s="107"/>
      <c r="BI1467" s="107"/>
      <c r="BJ1467" s="107"/>
      <c r="BK1467" s="107"/>
      <c r="BL1467" s="107"/>
      <c r="BM1467" s="107"/>
      <c r="BN1467" s="107"/>
      <c r="BO1467" s="107"/>
      <c r="BP1467" s="107"/>
      <c r="BQ1467" s="107"/>
      <c r="BR1467" s="107"/>
      <c r="BS1467" s="107"/>
      <c r="BT1467" s="107"/>
      <c r="BU1467" s="107"/>
      <c r="BV1467" s="107"/>
      <c r="BW1467" s="107"/>
      <c r="BX1467" s="107"/>
      <c r="BY1467" s="107"/>
      <c r="BZ1467" s="107"/>
      <c r="CA1467" s="107"/>
      <c r="CB1467" s="107"/>
      <c r="CC1467" s="107"/>
      <c r="CD1467" s="107"/>
      <c r="CE1467" s="107"/>
      <c r="CF1467" s="107"/>
      <c r="CG1467" s="107"/>
      <c r="CH1467" s="107"/>
      <c r="CI1467" s="107"/>
      <c r="CJ1467" s="107"/>
      <c r="CK1467" s="107"/>
      <c r="CL1467" s="107"/>
      <c r="CM1467" s="107"/>
      <c r="CN1467" s="107"/>
      <c r="CO1467" s="107"/>
      <c r="CP1467" s="107"/>
      <c r="CQ1467" s="107"/>
      <c r="CR1467" s="107"/>
      <c r="CS1467" s="107"/>
      <c r="CT1467" s="107"/>
      <c r="CU1467" s="107"/>
      <c r="CV1467" s="107"/>
      <c r="CW1467" s="107"/>
      <c r="CX1467" s="107"/>
      <c r="CY1467" s="107"/>
      <c r="CZ1467" s="107"/>
      <c r="DA1467" s="107"/>
      <c r="DB1467" s="107"/>
      <c r="DC1467" s="107"/>
      <c r="DD1467" s="107"/>
      <c r="DE1467" s="107"/>
      <c r="DF1467" s="107"/>
      <c r="DG1467" s="107"/>
      <c r="DH1467" s="107"/>
      <c r="DI1467" s="107"/>
      <c r="DJ1467" s="107"/>
      <c r="DK1467" s="107"/>
      <c r="DL1467" s="107"/>
      <c r="DM1467" s="107"/>
      <c r="DN1467" s="107"/>
      <c r="DO1467" s="107"/>
      <c r="DP1467" s="107"/>
      <c r="DQ1467" s="107"/>
      <c r="DR1467" s="107"/>
      <c r="DS1467" s="107"/>
      <c r="DT1467" s="107"/>
      <c r="DU1467" s="107"/>
      <c r="DV1467" s="107"/>
      <c r="DW1467" s="107"/>
      <c r="DX1467" s="107"/>
      <c r="DY1467" s="107"/>
      <c r="DZ1467" s="107"/>
      <c r="EA1467" s="107"/>
      <c r="EB1467" s="107"/>
      <c r="EC1467" s="107"/>
      <c r="ED1467" s="107"/>
      <c r="EE1467" s="107"/>
      <c r="EF1467" s="107"/>
      <c r="EG1467" s="107"/>
      <c r="EH1467" s="107"/>
      <c r="EI1467" s="107"/>
      <c r="EJ1467" s="107"/>
      <c r="EK1467" s="107"/>
      <c r="EL1467" s="107"/>
      <c r="EM1467" s="107"/>
      <c r="EN1467" s="107"/>
      <c r="EO1467" s="107"/>
      <c r="EP1467" s="107"/>
      <c r="EQ1467" s="107"/>
      <c r="ER1467" s="107"/>
      <c r="ES1467" s="107"/>
      <c r="ET1467" s="107"/>
      <c r="EU1467" s="107"/>
      <c r="EV1467" s="107"/>
      <c r="EW1467" s="107"/>
      <c r="EX1467" s="107"/>
      <c r="EY1467" s="107"/>
      <c r="EZ1467" s="107"/>
      <c r="FA1467" s="107"/>
      <c r="FB1467" s="107"/>
      <c r="FC1467" s="107"/>
      <c r="FD1467" s="107"/>
      <c r="FE1467" s="107"/>
      <c r="FF1467" s="107"/>
      <c r="FG1467" s="107"/>
      <c r="FH1467" s="107"/>
      <c r="FI1467" s="107"/>
      <c r="FJ1467" s="107"/>
      <c r="FK1467" s="107"/>
      <c r="FL1467" s="107"/>
      <c r="FM1467" s="107"/>
      <c r="FN1467" s="107"/>
      <c r="FO1467" s="107"/>
      <c r="FP1467" s="107"/>
      <c r="FQ1467" s="107"/>
      <c r="FR1467" s="107"/>
      <c r="FS1467" s="107"/>
      <c r="FT1467" s="107"/>
      <c r="FU1467" s="107"/>
      <c r="FV1467" s="107"/>
      <c r="FW1467" s="107"/>
      <c r="FX1467" s="107"/>
      <c r="FY1467" s="107"/>
      <c r="FZ1467" s="107"/>
      <c r="GA1467" s="107"/>
      <c r="GB1467" s="107"/>
      <c r="GC1467" s="107"/>
      <c r="GD1467" s="107"/>
      <c r="GE1467" s="107"/>
      <c r="GF1467" s="107"/>
      <c r="GG1467" s="107"/>
      <c r="GH1467" s="107"/>
      <c r="GI1467" s="107"/>
      <c r="GJ1467" s="107"/>
      <c r="GK1467" s="107"/>
      <c r="GL1467" s="107"/>
      <c r="GM1467" s="107"/>
      <c r="GN1467" s="107"/>
      <c r="GO1467" s="107"/>
      <c r="GP1467" s="107"/>
      <c r="GQ1467" s="107"/>
      <c r="GR1467" s="107"/>
      <c r="GS1467" s="107"/>
      <c r="GT1467" s="107"/>
      <c r="GU1467" s="107"/>
      <c r="GV1467" s="107"/>
      <c r="GW1467" s="107"/>
      <c r="GX1467" s="107"/>
      <c r="GY1467" s="107"/>
      <c r="GZ1467" s="107"/>
      <c r="HA1467" s="107"/>
      <c r="HB1467" s="107"/>
      <c r="HC1467" s="107"/>
      <c r="HD1467" s="107"/>
      <c r="HE1467" s="107"/>
      <c r="HF1467" s="107"/>
      <c r="HG1467" s="107"/>
      <c r="HH1467" s="107"/>
      <c r="HI1467" s="107"/>
      <c r="HJ1467" s="107"/>
      <c r="HK1467" s="107"/>
      <c r="HL1467" s="107"/>
      <c r="HM1467" s="107"/>
      <c r="HN1467" s="107"/>
      <c r="HO1467" s="107"/>
      <c r="HP1467" s="107"/>
      <c r="HQ1467" s="107"/>
      <c r="HR1467" s="107"/>
      <c r="HS1467" s="107"/>
      <c r="HT1467" s="107"/>
      <c r="HU1467" s="107"/>
      <c r="HV1467" s="107"/>
      <c r="HW1467" s="107"/>
      <c r="HX1467" s="107"/>
      <c r="HY1467" s="107"/>
      <c r="HZ1467" s="107"/>
      <c r="IA1467" s="107"/>
      <c r="IB1467" s="107"/>
      <c r="IC1467" s="107"/>
      <c r="ID1467" s="107"/>
      <c r="IE1467" s="107"/>
      <c r="IF1467" s="107"/>
      <c r="IG1467" s="107"/>
      <c r="IH1467" s="107"/>
      <c r="II1467" s="107"/>
      <c r="IJ1467" s="107"/>
      <c r="IK1467" s="107"/>
      <c r="IL1467" s="108"/>
      <c r="IM1467" s="108"/>
    </row>
    <row r="1468" spans="1:247" s="9" customFormat="1" ht="27.75" customHeight="1">
      <c r="A1468" s="20" t="s">
        <v>900</v>
      </c>
      <c r="B1468" s="20" t="s">
        <v>740</v>
      </c>
      <c r="C1468" s="106" t="s">
        <v>900</v>
      </c>
      <c r="D1468" s="20"/>
      <c r="E1468" s="20"/>
      <c r="F1468" s="48">
        <v>12.4</v>
      </c>
      <c r="G1468" s="48">
        <v>12.4</v>
      </c>
      <c r="H1468" s="23" t="s">
        <v>894</v>
      </c>
      <c r="I1468" s="20" t="s">
        <v>354</v>
      </c>
      <c r="J1468" s="103"/>
      <c r="K1468" s="104">
        <v>124</v>
      </c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7"/>
      <c r="AV1468" s="107"/>
      <c r="AW1468" s="107"/>
      <c r="AX1468" s="107"/>
      <c r="AY1468" s="107"/>
      <c r="AZ1468" s="107"/>
      <c r="BA1468" s="107"/>
      <c r="BB1468" s="107"/>
      <c r="BC1468" s="107"/>
      <c r="BD1468" s="107"/>
      <c r="BE1468" s="107"/>
      <c r="BF1468" s="107"/>
      <c r="BG1468" s="107"/>
      <c r="BH1468" s="107"/>
      <c r="BI1468" s="107"/>
      <c r="BJ1468" s="107"/>
      <c r="BK1468" s="107"/>
      <c r="BL1468" s="107"/>
      <c r="BM1468" s="107"/>
      <c r="BN1468" s="107"/>
      <c r="BO1468" s="107"/>
      <c r="BP1468" s="107"/>
      <c r="BQ1468" s="107"/>
      <c r="BR1468" s="107"/>
      <c r="BS1468" s="107"/>
      <c r="BT1468" s="107"/>
      <c r="BU1468" s="107"/>
      <c r="BV1468" s="107"/>
      <c r="BW1468" s="107"/>
      <c r="BX1468" s="107"/>
      <c r="BY1468" s="107"/>
      <c r="BZ1468" s="107"/>
      <c r="CA1468" s="107"/>
      <c r="CB1468" s="107"/>
      <c r="CC1468" s="107"/>
      <c r="CD1468" s="107"/>
      <c r="CE1468" s="107"/>
      <c r="CF1468" s="107"/>
      <c r="CG1468" s="107"/>
      <c r="CH1468" s="107"/>
      <c r="CI1468" s="107"/>
      <c r="CJ1468" s="107"/>
      <c r="CK1468" s="107"/>
      <c r="CL1468" s="107"/>
      <c r="CM1468" s="107"/>
      <c r="CN1468" s="107"/>
      <c r="CO1468" s="107"/>
      <c r="CP1468" s="107"/>
      <c r="CQ1468" s="107"/>
      <c r="CR1468" s="107"/>
      <c r="CS1468" s="107"/>
      <c r="CT1468" s="107"/>
      <c r="CU1468" s="107"/>
      <c r="CV1468" s="107"/>
      <c r="CW1468" s="107"/>
      <c r="CX1468" s="107"/>
      <c r="CY1468" s="107"/>
      <c r="CZ1468" s="107"/>
      <c r="DA1468" s="107"/>
      <c r="DB1468" s="107"/>
      <c r="DC1468" s="107"/>
      <c r="DD1468" s="107"/>
      <c r="DE1468" s="107"/>
      <c r="DF1468" s="107"/>
      <c r="DG1468" s="107"/>
      <c r="DH1468" s="107"/>
      <c r="DI1468" s="107"/>
      <c r="DJ1468" s="107"/>
      <c r="DK1468" s="107"/>
      <c r="DL1468" s="107"/>
      <c r="DM1468" s="107"/>
      <c r="DN1468" s="107"/>
      <c r="DO1468" s="107"/>
      <c r="DP1468" s="107"/>
      <c r="DQ1468" s="107"/>
      <c r="DR1468" s="107"/>
      <c r="DS1468" s="107"/>
      <c r="DT1468" s="107"/>
      <c r="DU1468" s="107"/>
      <c r="DV1468" s="107"/>
      <c r="DW1468" s="107"/>
      <c r="DX1468" s="107"/>
      <c r="DY1468" s="107"/>
      <c r="DZ1468" s="107"/>
      <c r="EA1468" s="107"/>
      <c r="EB1468" s="107"/>
      <c r="EC1468" s="107"/>
      <c r="ED1468" s="107"/>
      <c r="EE1468" s="107"/>
      <c r="EF1468" s="107"/>
      <c r="EG1468" s="107"/>
      <c r="EH1468" s="107"/>
      <c r="EI1468" s="107"/>
      <c r="EJ1468" s="107"/>
      <c r="EK1468" s="107"/>
      <c r="EL1468" s="107"/>
      <c r="EM1468" s="107"/>
      <c r="EN1468" s="107"/>
      <c r="EO1468" s="107"/>
      <c r="EP1468" s="107"/>
      <c r="EQ1468" s="107"/>
      <c r="ER1468" s="107"/>
      <c r="ES1468" s="107"/>
      <c r="ET1468" s="107"/>
      <c r="EU1468" s="107"/>
      <c r="EV1468" s="107"/>
      <c r="EW1468" s="107"/>
      <c r="EX1468" s="107"/>
      <c r="EY1468" s="107"/>
      <c r="EZ1468" s="107"/>
      <c r="FA1468" s="107"/>
      <c r="FB1468" s="107"/>
      <c r="FC1468" s="107"/>
      <c r="FD1468" s="107"/>
      <c r="FE1468" s="107"/>
      <c r="FF1468" s="107"/>
      <c r="FG1468" s="107"/>
      <c r="FH1468" s="107"/>
      <c r="FI1468" s="107"/>
      <c r="FJ1468" s="107"/>
      <c r="FK1468" s="107"/>
      <c r="FL1468" s="107"/>
      <c r="FM1468" s="107"/>
      <c r="FN1468" s="107"/>
      <c r="FO1468" s="107"/>
      <c r="FP1468" s="107"/>
      <c r="FQ1468" s="107"/>
      <c r="FR1468" s="107"/>
      <c r="FS1468" s="107"/>
      <c r="FT1468" s="107"/>
      <c r="FU1468" s="107"/>
      <c r="FV1468" s="107"/>
      <c r="FW1468" s="107"/>
      <c r="FX1468" s="107"/>
      <c r="FY1468" s="107"/>
      <c r="FZ1468" s="107"/>
      <c r="GA1468" s="107"/>
      <c r="GB1468" s="107"/>
      <c r="GC1468" s="107"/>
      <c r="GD1468" s="107"/>
      <c r="GE1468" s="107"/>
      <c r="GF1468" s="107"/>
      <c r="GG1468" s="107"/>
      <c r="GH1468" s="107"/>
      <c r="GI1468" s="107"/>
      <c r="GJ1468" s="107"/>
      <c r="GK1468" s="107"/>
      <c r="GL1468" s="107"/>
      <c r="GM1468" s="107"/>
      <c r="GN1468" s="107"/>
      <c r="GO1468" s="107"/>
      <c r="GP1468" s="107"/>
      <c r="GQ1468" s="107"/>
      <c r="GR1468" s="107"/>
      <c r="GS1468" s="107"/>
      <c r="GT1468" s="107"/>
      <c r="GU1468" s="107"/>
      <c r="GV1468" s="107"/>
      <c r="GW1468" s="107"/>
      <c r="GX1468" s="107"/>
      <c r="GY1468" s="107"/>
      <c r="GZ1468" s="107"/>
      <c r="HA1468" s="107"/>
      <c r="HB1468" s="107"/>
      <c r="HC1468" s="107"/>
      <c r="HD1468" s="107"/>
      <c r="HE1468" s="107"/>
      <c r="HF1468" s="107"/>
      <c r="HG1468" s="107"/>
      <c r="HH1468" s="107"/>
      <c r="HI1468" s="107"/>
      <c r="HJ1468" s="107"/>
      <c r="HK1468" s="107"/>
      <c r="HL1468" s="107"/>
      <c r="HM1468" s="107"/>
      <c r="HN1468" s="107"/>
      <c r="HO1468" s="107"/>
      <c r="HP1468" s="107"/>
      <c r="HQ1468" s="107"/>
      <c r="HR1468" s="107"/>
      <c r="HS1468" s="107"/>
      <c r="HT1468" s="107"/>
      <c r="HU1468" s="107"/>
      <c r="HV1468" s="107"/>
      <c r="HW1468" s="107"/>
      <c r="HX1468" s="107"/>
      <c r="HY1468" s="107"/>
      <c r="HZ1468" s="107"/>
      <c r="IA1468" s="107"/>
      <c r="IB1468" s="107"/>
      <c r="IC1468" s="107"/>
      <c r="ID1468" s="107"/>
      <c r="IE1468" s="107"/>
      <c r="IF1468" s="107"/>
      <c r="IG1468" s="107"/>
      <c r="IH1468" s="107"/>
      <c r="II1468" s="107"/>
      <c r="IJ1468" s="107"/>
      <c r="IK1468" s="107"/>
      <c r="IL1468" s="108"/>
      <c r="IM1468" s="108"/>
    </row>
    <row r="1469" spans="1:247" s="9" customFormat="1" ht="27.75" customHeight="1">
      <c r="A1469" s="20" t="s">
        <v>900</v>
      </c>
      <c r="B1469" s="20" t="s">
        <v>913</v>
      </c>
      <c r="C1469" s="106" t="s">
        <v>900</v>
      </c>
      <c r="D1469" s="20"/>
      <c r="E1469" s="20"/>
      <c r="F1469" s="48">
        <v>14.7</v>
      </c>
      <c r="G1469" s="48">
        <v>14.7</v>
      </c>
      <c r="H1469" s="23" t="s">
        <v>894</v>
      </c>
      <c r="I1469" s="20" t="s">
        <v>354</v>
      </c>
      <c r="J1469" s="103"/>
      <c r="K1469" s="104">
        <v>147</v>
      </c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7"/>
      <c r="AV1469" s="107"/>
      <c r="AW1469" s="107"/>
      <c r="AX1469" s="107"/>
      <c r="AY1469" s="107"/>
      <c r="AZ1469" s="107"/>
      <c r="BA1469" s="107"/>
      <c r="BB1469" s="107"/>
      <c r="BC1469" s="107"/>
      <c r="BD1469" s="107"/>
      <c r="BE1469" s="107"/>
      <c r="BF1469" s="107"/>
      <c r="BG1469" s="107"/>
      <c r="BH1469" s="107"/>
      <c r="BI1469" s="107"/>
      <c r="BJ1469" s="107"/>
      <c r="BK1469" s="107"/>
      <c r="BL1469" s="107"/>
      <c r="BM1469" s="107"/>
      <c r="BN1469" s="107"/>
      <c r="BO1469" s="107"/>
      <c r="BP1469" s="107"/>
      <c r="BQ1469" s="107"/>
      <c r="BR1469" s="107"/>
      <c r="BS1469" s="107"/>
      <c r="BT1469" s="107"/>
      <c r="BU1469" s="107"/>
      <c r="BV1469" s="107"/>
      <c r="BW1469" s="107"/>
      <c r="BX1469" s="107"/>
      <c r="BY1469" s="107"/>
      <c r="BZ1469" s="107"/>
      <c r="CA1469" s="107"/>
      <c r="CB1469" s="107"/>
      <c r="CC1469" s="107"/>
      <c r="CD1469" s="107"/>
      <c r="CE1469" s="107"/>
      <c r="CF1469" s="107"/>
      <c r="CG1469" s="107"/>
      <c r="CH1469" s="107"/>
      <c r="CI1469" s="107"/>
      <c r="CJ1469" s="107"/>
      <c r="CK1469" s="107"/>
      <c r="CL1469" s="107"/>
      <c r="CM1469" s="107"/>
      <c r="CN1469" s="107"/>
      <c r="CO1469" s="107"/>
      <c r="CP1469" s="107"/>
      <c r="CQ1469" s="107"/>
      <c r="CR1469" s="107"/>
      <c r="CS1469" s="107"/>
      <c r="CT1469" s="107"/>
      <c r="CU1469" s="107"/>
      <c r="CV1469" s="107"/>
      <c r="CW1469" s="107"/>
      <c r="CX1469" s="107"/>
      <c r="CY1469" s="107"/>
      <c r="CZ1469" s="107"/>
      <c r="DA1469" s="107"/>
      <c r="DB1469" s="107"/>
      <c r="DC1469" s="107"/>
      <c r="DD1469" s="107"/>
      <c r="DE1469" s="107"/>
      <c r="DF1469" s="107"/>
      <c r="DG1469" s="107"/>
      <c r="DH1469" s="107"/>
      <c r="DI1469" s="107"/>
      <c r="DJ1469" s="107"/>
      <c r="DK1469" s="107"/>
      <c r="DL1469" s="107"/>
      <c r="DM1469" s="107"/>
      <c r="DN1469" s="107"/>
      <c r="DO1469" s="107"/>
      <c r="DP1469" s="107"/>
      <c r="DQ1469" s="107"/>
      <c r="DR1469" s="107"/>
      <c r="DS1469" s="107"/>
      <c r="DT1469" s="107"/>
      <c r="DU1469" s="107"/>
      <c r="DV1469" s="107"/>
      <c r="DW1469" s="107"/>
      <c r="DX1469" s="107"/>
      <c r="DY1469" s="107"/>
      <c r="DZ1469" s="107"/>
      <c r="EA1469" s="107"/>
      <c r="EB1469" s="107"/>
      <c r="EC1469" s="107"/>
      <c r="ED1469" s="107"/>
      <c r="EE1469" s="107"/>
      <c r="EF1469" s="107"/>
      <c r="EG1469" s="107"/>
      <c r="EH1469" s="107"/>
      <c r="EI1469" s="107"/>
      <c r="EJ1469" s="107"/>
      <c r="EK1469" s="107"/>
      <c r="EL1469" s="107"/>
      <c r="EM1469" s="107"/>
      <c r="EN1469" s="107"/>
      <c r="EO1469" s="107"/>
      <c r="EP1469" s="107"/>
      <c r="EQ1469" s="107"/>
      <c r="ER1469" s="107"/>
      <c r="ES1469" s="107"/>
      <c r="ET1469" s="107"/>
      <c r="EU1469" s="107"/>
      <c r="EV1469" s="107"/>
      <c r="EW1469" s="107"/>
      <c r="EX1469" s="107"/>
      <c r="EY1469" s="107"/>
      <c r="EZ1469" s="107"/>
      <c r="FA1469" s="107"/>
      <c r="FB1469" s="107"/>
      <c r="FC1469" s="107"/>
      <c r="FD1469" s="107"/>
      <c r="FE1469" s="107"/>
      <c r="FF1469" s="107"/>
      <c r="FG1469" s="107"/>
      <c r="FH1469" s="107"/>
      <c r="FI1469" s="107"/>
      <c r="FJ1469" s="107"/>
      <c r="FK1469" s="107"/>
      <c r="FL1469" s="107"/>
      <c r="FM1469" s="107"/>
      <c r="FN1469" s="107"/>
      <c r="FO1469" s="107"/>
      <c r="FP1469" s="107"/>
      <c r="FQ1469" s="107"/>
      <c r="FR1469" s="107"/>
      <c r="FS1469" s="107"/>
      <c r="FT1469" s="107"/>
      <c r="FU1469" s="107"/>
      <c r="FV1469" s="107"/>
      <c r="FW1469" s="107"/>
      <c r="FX1469" s="107"/>
      <c r="FY1469" s="107"/>
      <c r="FZ1469" s="107"/>
      <c r="GA1469" s="107"/>
      <c r="GB1469" s="107"/>
      <c r="GC1469" s="107"/>
      <c r="GD1469" s="107"/>
      <c r="GE1469" s="107"/>
      <c r="GF1469" s="107"/>
      <c r="GG1469" s="107"/>
      <c r="GH1469" s="107"/>
      <c r="GI1469" s="107"/>
      <c r="GJ1469" s="107"/>
      <c r="GK1469" s="107"/>
      <c r="GL1469" s="107"/>
      <c r="GM1469" s="107"/>
      <c r="GN1469" s="107"/>
      <c r="GO1469" s="107"/>
      <c r="GP1469" s="107"/>
      <c r="GQ1469" s="107"/>
      <c r="GR1469" s="107"/>
      <c r="GS1469" s="107"/>
      <c r="GT1469" s="107"/>
      <c r="GU1469" s="107"/>
      <c r="GV1469" s="107"/>
      <c r="GW1469" s="107"/>
      <c r="GX1469" s="107"/>
      <c r="GY1469" s="107"/>
      <c r="GZ1469" s="107"/>
      <c r="HA1469" s="107"/>
      <c r="HB1469" s="107"/>
      <c r="HC1469" s="107"/>
      <c r="HD1469" s="107"/>
      <c r="HE1469" s="107"/>
      <c r="HF1469" s="107"/>
      <c r="HG1469" s="107"/>
      <c r="HH1469" s="107"/>
      <c r="HI1469" s="107"/>
      <c r="HJ1469" s="107"/>
      <c r="HK1469" s="107"/>
      <c r="HL1469" s="107"/>
      <c r="HM1469" s="107"/>
      <c r="HN1469" s="107"/>
      <c r="HO1469" s="107"/>
      <c r="HP1469" s="107"/>
      <c r="HQ1469" s="107"/>
      <c r="HR1469" s="107"/>
      <c r="HS1469" s="107"/>
      <c r="HT1469" s="107"/>
      <c r="HU1469" s="107"/>
      <c r="HV1469" s="107"/>
      <c r="HW1469" s="107"/>
      <c r="HX1469" s="107"/>
      <c r="HY1469" s="107"/>
      <c r="HZ1469" s="107"/>
      <c r="IA1469" s="107"/>
      <c r="IB1469" s="107"/>
      <c r="IC1469" s="107"/>
      <c r="ID1469" s="107"/>
      <c r="IE1469" s="107"/>
      <c r="IF1469" s="107"/>
      <c r="IG1469" s="107"/>
      <c r="IH1469" s="107"/>
      <c r="II1469" s="107"/>
      <c r="IJ1469" s="107"/>
      <c r="IK1469" s="107"/>
      <c r="IL1469" s="108"/>
      <c r="IM1469" s="108"/>
    </row>
    <row r="1470" spans="1:247" s="9" customFormat="1" ht="27.75" customHeight="1">
      <c r="A1470" s="20" t="s">
        <v>900</v>
      </c>
      <c r="B1470" s="20" t="s">
        <v>914</v>
      </c>
      <c r="C1470" s="106" t="s">
        <v>900</v>
      </c>
      <c r="D1470" s="20"/>
      <c r="E1470" s="20"/>
      <c r="F1470" s="48">
        <v>2.3</v>
      </c>
      <c r="G1470" s="48">
        <v>2.3</v>
      </c>
      <c r="H1470" s="23" t="s">
        <v>894</v>
      </c>
      <c r="I1470" s="20" t="s">
        <v>354</v>
      </c>
      <c r="J1470" s="103"/>
      <c r="K1470" s="104">
        <v>23</v>
      </c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7"/>
      <c r="AV1470" s="107"/>
      <c r="AW1470" s="107"/>
      <c r="AX1470" s="107"/>
      <c r="AY1470" s="107"/>
      <c r="AZ1470" s="107"/>
      <c r="BA1470" s="107"/>
      <c r="BB1470" s="107"/>
      <c r="BC1470" s="107"/>
      <c r="BD1470" s="107"/>
      <c r="BE1470" s="107"/>
      <c r="BF1470" s="107"/>
      <c r="BG1470" s="107"/>
      <c r="BH1470" s="107"/>
      <c r="BI1470" s="107"/>
      <c r="BJ1470" s="107"/>
      <c r="BK1470" s="107"/>
      <c r="BL1470" s="107"/>
      <c r="BM1470" s="107"/>
      <c r="BN1470" s="107"/>
      <c r="BO1470" s="107"/>
      <c r="BP1470" s="107"/>
      <c r="BQ1470" s="107"/>
      <c r="BR1470" s="107"/>
      <c r="BS1470" s="107"/>
      <c r="BT1470" s="107"/>
      <c r="BU1470" s="107"/>
      <c r="BV1470" s="107"/>
      <c r="BW1470" s="107"/>
      <c r="BX1470" s="107"/>
      <c r="BY1470" s="107"/>
      <c r="BZ1470" s="107"/>
      <c r="CA1470" s="107"/>
      <c r="CB1470" s="107"/>
      <c r="CC1470" s="107"/>
      <c r="CD1470" s="107"/>
      <c r="CE1470" s="107"/>
      <c r="CF1470" s="107"/>
      <c r="CG1470" s="107"/>
      <c r="CH1470" s="107"/>
      <c r="CI1470" s="107"/>
      <c r="CJ1470" s="107"/>
      <c r="CK1470" s="107"/>
      <c r="CL1470" s="107"/>
      <c r="CM1470" s="107"/>
      <c r="CN1470" s="107"/>
      <c r="CO1470" s="107"/>
      <c r="CP1470" s="107"/>
      <c r="CQ1470" s="107"/>
      <c r="CR1470" s="107"/>
      <c r="CS1470" s="107"/>
      <c r="CT1470" s="107"/>
      <c r="CU1470" s="107"/>
      <c r="CV1470" s="107"/>
      <c r="CW1470" s="107"/>
      <c r="CX1470" s="107"/>
      <c r="CY1470" s="107"/>
      <c r="CZ1470" s="107"/>
      <c r="DA1470" s="107"/>
      <c r="DB1470" s="107"/>
      <c r="DC1470" s="107"/>
      <c r="DD1470" s="107"/>
      <c r="DE1470" s="107"/>
      <c r="DF1470" s="107"/>
      <c r="DG1470" s="107"/>
      <c r="DH1470" s="107"/>
      <c r="DI1470" s="107"/>
      <c r="DJ1470" s="107"/>
      <c r="DK1470" s="107"/>
      <c r="DL1470" s="107"/>
      <c r="DM1470" s="107"/>
      <c r="DN1470" s="107"/>
      <c r="DO1470" s="107"/>
      <c r="DP1470" s="107"/>
      <c r="DQ1470" s="107"/>
      <c r="DR1470" s="107"/>
      <c r="DS1470" s="107"/>
      <c r="DT1470" s="107"/>
      <c r="DU1470" s="107"/>
      <c r="DV1470" s="107"/>
      <c r="DW1470" s="107"/>
      <c r="DX1470" s="107"/>
      <c r="DY1470" s="107"/>
      <c r="DZ1470" s="107"/>
      <c r="EA1470" s="107"/>
      <c r="EB1470" s="107"/>
      <c r="EC1470" s="107"/>
      <c r="ED1470" s="107"/>
      <c r="EE1470" s="107"/>
      <c r="EF1470" s="107"/>
      <c r="EG1470" s="107"/>
      <c r="EH1470" s="107"/>
      <c r="EI1470" s="107"/>
      <c r="EJ1470" s="107"/>
      <c r="EK1470" s="107"/>
      <c r="EL1470" s="107"/>
      <c r="EM1470" s="107"/>
      <c r="EN1470" s="107"/>
      <c r="EO1470" s="107"/>
      <c r="EP1470" s="107"/>
      <c r="EQ1470" s="107"/>
      <c r="ER1470" s="107"/>
      <c r="ES1470" s="107"/>
      <c r="ET1470" s="107"/>
      <c r="EU1470" s="107"/>
      <c r="EV1470" s="107"/>
      <c r="EW1470" s="107"/>
      <c r="EX1470" s="107"/>
      <c r="EY1470" s="107"/>
      <c r="EZ1470" s="107"/>
      <c r="FA1470" s="107"/>
      <c r="FB1470" s="107"/>
      <c r="FC1470" s="107"/>
      <c r="FD1470" s="107"/>
      <c r="FE1470" s="107"/>
      <c r="FF1470" s="107"/>
      <c r="FG1470" s="107"/>
      <c r="FH1470" s="107"/>
      <c r="FI1470" s="107"/>
      <c r="FJ1470" s="107"/>
      <c r="FK1470" s="107"/>
      <c r="FL1470" s="107"/>
      <c r="FM1470" s="107"/>
      <c r="FN1470" s="107"/>
      <c r="FO1470" s="107"/>
      <c r="FP1470" s="107"/>
      <c r="FQ1470" s="107"/>
      <c r="FR1470" s="107"/>
      <c r="FS1470" s="107"/>
      <c r="FT1470" s="107"/>
      <c r="FU1470" s="107"/>
      <c r="FV1470" s="107"/>
      <c r="FW1470" s="107"/>
      <c r="FX1470" s="107"/>
      <c r="FY1470" s="107"/>
      <c r="FZ1470" s="107"/>
      <c r="GA1470" s="107"/>
      <c r="GB1470" s="107"/>
      <c r="GC1470" s="107"/>
      <c r="GD1470" s="107"/>
      <c r="GE1470" s="107"/>
      <c r="GF1470" s="107"/>
      <c r="GG1470" s="107"/>
      <c r="GH1470" s="107"/>
      <c r="GI1470" s="107"/>
      <c r="GJ1470" s="107"/>
      <c r="GK1470" s="107"/>
      <c r="GL1470" s="107"/>
      <c r="GM1470" s="107"/>
      <c r="GN1470" s="107"/>
      <c r="GO1470" s="107"/>
      <c r="GP1470" s="107"/>
      <c r="GQ1470" s="107"/>
      <c r="GR1470" s="107"/>
      <c r="GS1470" s="107"/>
      <c r="GT1470" s="107"/>
      <c r="GU1470" s="107"/>
      <c r="GV1470" s="107"/>
      <c r="GW1470" s="107"/>
      <c r="GX1470" s="107"/>
      <c r="GY1470" s="107"/>
      <c r="GZ1470" s="107"/>
      <c r="HA1470" s="107"/>
      <c r="HB1470" s="107"/>
      <c r="HC1470" s="107"/>
      <c r="HD1470" s="107"/>
      <c r="HE1470" s="107"/>
      <c r="HF1470" s="107"/>
      <c r="HG1470" s="107"/>
      <c r="HH1470" s="107"/>
      <c r="HI1470" s="107"/>
      <c r="HJ1470" s="107"/>
      <c r="HK1470" s="107"/>
      <c r="HL1470" s="107"/>
      <c r="HM1470" s="107"/>
      <c r="HN1470" s="107"/>
      <c r="HO1470" s="107"/>
      <c r="HP1470" s="107"/>
      <c r="HQ1470" s="107"/>
      <c r="HR1470" s="107"/>
      <c r="HS1470" s="107"/>
      <c r="HT1470" s="107"/>
      <c r="HU1470" s="107"/>
      <c r="HV1470" s="107"/>
      <c r="HW1470" s="107"/>
      <c r="HX1470" s="107"/>
      <c r="HY1470" s="107"/>
      <c r="HZ1470" s="107"/>
      <c r="IA1470" s="107"/>
      <c r="IB1470" s="107"/>
      <c r="IC1470" s="107"/>
      <c r="ID1470" s="107"/>
      <c r="IE1470" s="107"/>
      <c r="IF1470" s="107"/>
      <c r="IG1470" s="107"/>
      <c r="IH1470" s="107"/>
      <c r="II1470" s="107"/>
      <c r="IJ1470" s="107"/>
      <c r="IK1470" s="107"/>
      <c r="IL1470" s="108"/>
      <c r="IM1470" s="108"/>
    </row>
    <row r="1471" spans="1:247" s="9" customFormat="1" ht="27.75" customHeight="1">
      <c r="A1471" s="20" t="s">
        <v>900</v>
      </c>
      <c r="B1471" s="20" t="s">
        <v>915</v>
      </c>
      <c r="C1471" s="106" t="s">
        <v>900</v>
      </c>
      <c r="D1471" s="20"/>
      <c r="E1471" s="20"/>
      <c r="F1471" s="48">
        <v>4.2</v>
      </c>
      <c r="G1471" s="48">
        <v>4.2</v>
      </c>
      <c r="H1471" s="23" t="s">
        <v>894</v>
      </c>
      <c r="I1471" s="20" t="s">
        <v>354</v>
      </c>
      <c r="J1471" s="103"/>
      <c r="K1471" s="104">
        <v>42</v>
      </c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7"/>
      <c r="AV1471" s="107"/>
      <c r="AW1471" s="107"/>
      <c r="AX1471" s="107"/>
      <c r="AY1471" s="107"/>
      <c r="AZ1471" s="107"/>
      <c r="BA1471" s="107"/>
      <c r="BB1471" s="107"/>
      <c r="BC1471" s="107"/>
      <c r="BD1471" s="107"/>
      <c r="BE1471" s="107"/>
      <c r="BF1471" s="107"/>
      <c r="BG1471" s="107"/>
      <c r="BH1471" s="107"/>
      <c r="BI1471" s="107"/>
      <c r="BJ1471" s="107"/>
      <c r="BK1471" s="107"/>
      <c r="BL1471" s="107"/>
      <c r="BM1471" s="107"/>
      <c r="BN1471" s="107"/>
      <c r="BO1471" s="107"/>
      <c r="BP1471" s="107"/>
      <c r="BQ1471" s="107"/>
      <c r="BR1471" s="107"/>
      <c r="BS1471" s="107"/>
      <c r="BT1471" s="107"/>
      <c r="BU1471" s="107"/>
      <c r="BV1471" s="107"/>
      <c r="BW1471" s="107"/>
      <c r="BX1471" s="107"/>
      <c r="BY1471" s="107"/>
      <c r="BZ1471" s="107"/>
      <c r="CA1471" s="107"/>
      <c r="CB1471" s="107"/>
      <c r="CC1471" s="107"/>
      <c r="CD1471" s="107"/>
      <c r="CE1471" s="107"/>
      <c r="CF1471" s="107"/>
      <c r="CG1471" s="107"/>
      <c r="CH1471" s="107"/>
      <c r="CI1471" s="107"/>
      <c r="CJ1471" s="107"/>
      <c r="CK1471" s="107"/>
      <c r="CL1471" s="107"/>
      <c r="CM1471" s="107"/>
      <c r="CN1471" s="107"/>
      <c r="CO1471" s="107"/>
      <c r="CP1471" s="107"/>
      <c r="CQ1471" s="107"/>
      <c r="CR1471" s="107"/>
      <c r="CS1471" s="107"/>
      <c r="CT1471" s="107"/>
      <c r="CU1471" s="107"/>
      <c r="CV1471" s="107"/>
      <c r="CW1471" s="107"/>
      <c r="CX1471" s="107"/>
      <c r="CY1471" s="107"/>
      <c r="CZ1471" s="107"/>
      <c r="DA1471" s="107"/>
      <c r="DB1471" s="107"/>
      <c r="DC1471" s="107"/>
      <c r="DD1471" s="107"/>
      <c r="DE1471" s="107"/>
      <c r="DF1471" s="107"/>
      <c r="DG1471" s="107"/>
      <c r="DH1471" s="107"/>
      <c r="DI1471" s="107"/>
      <c r="DJ1471" s="107"/>
      <c r="DK1471" s="107"/>
      <c r="DL1471" s="107"/>
      <c r="DM1471" s="107"/>
      <c r="DN1471" s="107"/>
      <c r="DO1471" s="107"/>
      <c r="DP1471" s="107"/>
      <c r="DQ1471" s="107"/>
      <c r="DR1471" s="107"/>
      <c r="DS1471" s="107"/>
      <c r="DT1471" s="107"/>
      <c r="DU1471" s="107"/>
      <c r="DV1471" s="107"/>
      <c r="DW1471" s="107"/>
      <c r="DX1471" s="107"/>
      <c r="DY1471" s="107"/>
      <c r="DZ1471" s="107"/>
      <c r="EA1471" s="107"/>
      <c r="EB1471" s="107"/>
      <c r="EC1471" s="107"/>
      <c r="ED1471" s="107"/>
      <c r="EE1471" s="107"/>
      <c r="EF1471" s="107"/>
      <c r="EG1471" s="107"/>
      <c r="EH1471" s="107"/>
      <c r="EI1471" s="107"/>
      <c r="EJ1471" s="107"/>
      <c r="EK1471" s="107"/>
      <c r="EL1471" s="107"/>
      <c r="EM1471" s="107"/>
      <c r="EN1471" s="107"/>
      <c r="EO1471" s="107"/>
      <c r="EP1471" s="107"/>
      <c r="EQ1471" s="107"/>
      <c r="ER1471" s="107"/>
      <c r="ES1471" s="107"/>
      <c r="ET1471" s="107"/>
      <c r="EU1471" s="107"/>
      <c r="EV1471" s="107"/>
      <c r="EW1471" s="107"/>
      <c r="EX1471" s="107"/>
      <c r="EY1471" s="107"/>
      <c r="EZ1471" s="107"/>
      <c r="FA1471" s="107"/>
      <c r="FB1471" s="107"/>
      <c r="FC1471" s="107"/>
      <c r="FD1471" s="107"/>
      <c r="FE1471" s="107"/>
      <c r="FF1471" s="107"/>
      <c r="FG1471" s="107"/>
      <c r="FH1471" s="107"/>
      <c r="FI1471" s="107"/>
      <c r="FJ1471" s="107"/>
      <c r="FK1471" s="107"/>
      <c r="FL1471" s="107"/>
      <c r="FM1471" s="107"/>
      <c r="FN1471" s="107"/>
      <c r="FO1471" s="107"/>
      <c r="FP1471" s="107"/>
      <c r="FQ1471" s="107"/>
      <c r="FR1471" s="107"/>
      <c r="FS1471" s="107"/>
      <c r="FT1471" s="107"/>
      <c r="FU1471" s="107"/>
      <c r="FV1471" s="107"/>
      <c r="FW1471" s="107"/>
      <c r="FX1471" s="107"/>
      <c r="FY1471" s="107"/>
      <c r="FZ1471" s="107"/>
      <c r="GA1471" s="107"/>
      <c r="GB1471" s="107"/>
      <c r="GC1471" s="107"/>
      <c r="GD1471" s="107"/>
      <c r="GE1471" s="107"/>
      <c r="GF1471" s="107"/>
      <c r="GG1471" s="107"/>
      <c r="GH1471" s="107"/>
      <c r="GI1471" s="107"/>
      <c r="GJ1471" s="107"/>
      <c r="GK1471" s="107"/>
      <c r="GL1471" s="107"/>
      <c r="GM1471" s="107"/>
      <c r="GN1471" s="107"/>
      <c r="GO1471" s="107"/>
      <c r="GP1471" s="107"/>
      <c r="GQ1471" s="107"/>
      <c r="GR1471" s="107"/>
      <c r="GS1471" s="107"/>
      <c r="GT1471" s="107"/>
      <c r="GU1471" s="107"/>
      <c r="GV1471" s="107"/>
      <c r="GW1471" s="107"/>
      <c r="GX1471" s="107"/>
      <c r="GY1471" s="107"/>
      <c r="GZ1471" s="107"/>
      <c r="HA1471" s="107"/>
      <c r="HB1471" s="107"/>
      <c r="HC1471" s="107"/>
      <c r="HD1471" s="107"/>
      <c r="HE1471" s="107"/>
      <c r="HF1471" s="107"/>
      <c r="HG1471" s="107"/>
      <c r="HH1471" s="107"/>
      <c r="HI1471" s="107"/>
      <c r="HJ1471" s="107"/>
      <c r="HK1471" s="107"/>
      <c r="HL1471" s="107"/>
      <c r="HM1471" s="107"/>
      <c r="HN1471" s="107"/>
      <c r="HO1471" s="107"/>
      <c r="HP1471" s="107"/>
      <c r="HQ1471" s="107"/>
      <c r="HR1471" s="107"/>
      <c r="HS1471" s="107"/>
      <c r="HT1471" s="107"/>
      <c r="HU1471" s="107"/>
      <c r="HV1471" s="107"/>
      <c r="HW1471" s="107"/>
      <c r="HX1471" s="107"/>
      <c r="HY1471" s="107"/>
      <c r="HZ1471" s="107"/>
      <c r="IA1471" s="107"/>
      <c r="IB1471" s="107"/>
      <c r="IC1471" s="107"/>
      <c r="ID1471" s="107"/>
      <c r="IE1471" s="107"/>
      <c r="IF1471" s="107"/>
      <c r="IG1471" s="107"/>
      <c r="IH1471" s="107"/>
      <c r="II1471" s="107"/>
      <c r="IJ1471" s="107"/>
      <c r="IK1471" s="107"/>
      <c r="IL1471" s="108"/>
      <c r="IM1471" s="108"/>
    </row>
    <row r="1472" spans="1:247" s="9" customFormat="1" ht="27.75" customHeight="1">
      <c r="A1472" s="20" t="s">
        <v>900</v>
      </c>
      <c r="B1472" s="20" t="s">
        <v>656</v>
      </c>
      <c r="C1472" s="106" t="s">
        <v>900</v>
      </c>
      <c r="D1472" s="20"/>
      <c r="E1472" s="20"/>
      <c r="F1472" s="48">
        <v>6.4</v>
      </c>
      <c r="G1472" s="48">
        <v>6.4</v>
      </c>
      <c r="H1472" s="23" t="s">
        <v>894</v>
      </c>
      <c r="I1472" s="20" t="s">
        <v>354</v>
      </c>
      <c r="J1472" s="103"/>
      <c r="K1472" s="104">
        <v>64</v>
      </c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7"/>
      <c r="AV1472" s="107"/>
      <c r="AW1472" s="107"/>
      <c r="AX1472" s="107"/>
      <c r="AY1472" s="107"/>
      <c r="AZ1472" s="107"/>
      <c r="BA1472" s="107"/>
      <c r="BB1472" s="107"/>
      <c r="BC1472" s="107"/>
      <c r="BD1472" s="107"/>
      <c r="BE1472" s="107"/>
      <c r="BF1472" s="107"/>
      <c r="BG1472" s="107"/>
      <c r="BH1472" s="107"/>
      <c r="BI1472" s="107"/>
      <c r="BJ1472" s="107"/>
      <c r="BK1472" s="107"/>
      <c r="BL1472" s="107"/>
      <c r="BM1472" s="107"/>
      <c r="BN1472" s="107"/>
      <c r="BO1472" s="107"/>
      <c r="BP1472" s="107"/>
      <c r="BQ1472" s="107"/>
      <c r="BR1472" s="107"/>
      <c r="BS1472" s="107"/>
      <c r="BT1472" s="107"/>
      <c r="BU1472" s="107"/>
      <c r="BV1472" s="107"/>
      <c r="BW1472" s="107"/>
      <c r="BX1472" s="107"/>
      <c r="BY1472" s="107"/>
      <c r="BZ1472" s="107"/>
      <c r="CA1472" s="107"/>
      <c r="CB1472" s="107"/>
      <c r="CC1472" s="107"/>
      <c r="CD1472" s="107"/>
      <c r="CE1472" s="107"/>
      <c r="CF1472" s="107"/>
      <c r="CG1472" s="107"/>
      <c r="CH1472" s="107"/>
      <c r="CI1472" s="107"/>
      <c r="CJ1472" s="107"/>
      <c r="CK1472" s="107"/>
      <c r="CL1472" s="107"/>
      <c r="CM1472" s="107"/>
      <c r="CN1472" s="107"/>
      <c r="CO1472" s="107"/>
      <c r="CP1472" s="107"/>
      <c r="CQ1472" s="107"/>
      <c r="CR1472" s="107"/>
      <c r="CS1472" s="107"/>
      <c r="CT1472" s="107"/>
      <c r="CU1472" s="107"/>
      <c r="CV1472" s="107"/>
      <c r="CW1472" s="107"/>
      <c r="CX1472" s="107"/>
      <c r="CY1472" s="107"/>
      <c r="CZ1472" s="107"/>
      <c r="DA1472" s="107"/>
      <c r="DB1472" s="107"/>
      <c r="DC1472" s="107"/>
      <c r="DD1472" s="107"/>
      <c r="DE1472" s="107"/>
      <c r="DF1472" s="107"/>
      <c r="DG1472" s="107"/>
      <c r="DH1472" s="107"/>
      <c r="DI1472" s="107"/>
      <c r="DJ1472" s="107"/>
      <c r="DK1472" s="107"/>
      <c r="DL1472" s="107"/>
      <c r="DM1472" s="107"/>
      <c r="DN1472" s="107"/>
      <c r="DO1472" s="107"/>
      <c r="DP1472" s="107"/>
      <c r="DQ1472" s="107"/>
      <c r="DR1472" s="107"/>
      <c r="DS1472" s="107"/>
      <c r="DT1472" s="107"/>
      <c r="DU1472" s="107"/>
      <c r="DV1472" s="107"/>
      <c r="DW1472" s="107"/>
      <c r="DX1472" s="107"/>
      <c r="DY1472" s="107"/>
      <c r="DZ1472" s="107"/>
      <c r="EA1472" s="107"/>
      <c r="EB1472" s="107"/>
      <c r="EC1472" s="107"/>
      <c r="ED1472" s="107"/>
      <c r="EE1472" s="107"/>
      <c r="EF1472" s="107"/>
      <c r="EG1472" s="107"/>
      <c r="EH1472" s="107"/>
      <c r="EI1472" s="107"/>
      <c r="EJ1472" s="107"/>
      <c r="EK1472" s="107"/>
      <c r="EL1472" s="107"/>
      <c r="EM1472" s="107"/>
      <c r="EN1472" s="107"/>
      <c r="EO1472" s="107"/>
      <c r="EP1472" s="107"/>
      <c r="EQ1472" s="107"/>
      <c r="ER1472" s="107"/>
      <c r="ES1472" s="107"/>
      <c r="ET1472" s="107"/>
      <c r="EU1472" s="107"/>
      <c r="EV1472" s="107"/>
      <c r="EW1472" s="107"/>
      <c r="EX1472" s="107"/>
      <c r="EY1472" s="107"/>
      <c r="EZ1472" s="107"/>
      <c r="FA1472" s="107"/>
      <c r="FB1472" s="107"/>
      <c r="FC1472" s="107"/>
      <c r="FD1472" s="107"/>
      <c r="FE1472" s="107"/>
      <c r="FF1472" s="107"/>
      <c r="FG1472" s="107"/>
      <c r="FH1472" s="107"/>
      <c r="FI1472" s="107"/>
      <c r="FJ1472" s="107"/>
      <c r="FK1472" s="107"/>
      <c r="FL1472" s="107"/>
      <c r="FM1472" s="107"/>
      <c r="FN1472" s="107"/>
      <c r="FO1472" s="107"/>
      <c r="FP1472" s="107"/>
      <c r="FQ1472" s="107"/>
      <c r="FR1472" s="107"/>
      <c r="FS1472" s="107"/>
      <c r="FT1472" s="107"/>
      <c r="FU1472" s="107"/>
      <c r="FV1472" s="107"/>
      <c r="FW1472" s="107"/>
      <c r="FX1472" s="107"/>
      <c r="FY1472" s="107"/>
      <c r="FZ1472" s="107"/>
      <c r="GA1472" s="107"/>
      <c r="GB1472" s="107"/>
      <c r="GC1472" s="107"/>
      <c r="GD1472" s="107"/>
      <c r="GE1472" s="107"/>
      <c r="GF1472" s="107"/>
      <c r="GG1472" s="107"/>
      <c r="GH1472" s="107"/>
      <c r="GI1472" s="107"/>
      <c r="GJ1472" s="107"/>
      <c r="GK1472" s="107"/>
      <c r="GL1472" s="107"/>
      <c r="GM1472" s="107"/>
      <c r="GN1472" s="107"/>
      <c r="GO1472" s="107"/>
      <c r="GP1472" s="107"/>
      <c r="GQ1472" s="107"/>
      <c r="GR1472" s="107"/>
      <c r="GS1472" s="107"/>
      <c r="GT1472" s="107"/>
      <c r="GU1472" s="107"/>
      <c r="GV1472" s="107"/>
      <c r="GW1472" s="107"/>
      <c r="GX1472" s="107"/>
      <c r="GY1472" s="107"/>
      <c r="GZ1472" s="107"/>
      <c r="HA1472" s="107"/>
      <c r="HB1472" s="107"/>
      <c r="HC1472" s="107"/>
      <c r="HD1472" s="107"/>
      <c r="HE1472" s="107"/>
      <c r="HF1472" s="107"/>
      <c r="HG1472" s="107"/>
      <c r="HH1472" s="107"/>
      <c r="HI1472" s="107"/>
      <c r="HJ1472" s="107"/>
      <c r="HK1472" s="107"/>
      <c r="HL1472" s="107"/>
      <c r="HM1472" s="107"/>
      <c r="HN1472" s="107"/>
      <c r="HO1472" s="107"/>
      <c r="HP1472" s="107"/>
      <c r="HQ1472" s="107"/>
      <c r="HR1472" s="107"/>
      <c r="HS1472" s="107"/>
      <c r="HT1472" s="107"/>
      <c r="HU1472" s="107"/>
      <c r="HV1472" s="107"/>
      <c r="HW1472" s="107"/>
      <c r="HX1472" s="107"/>
      <c r="HY1472" s="107"/>
      <c r="HZ1472" s="107"/>
      <c r="IA1472" s="107"/>
      <c r="IB1472" s="107"/>
      <c r="IC1472" s="107"/>
      <c r="ID1472" s="107"/>
      <c r="IE1472" s="107"/>
      <c r="IF1472" s="107"/>
      <c r="IG1472" s="107"/>
      <c r="IH1472" s="107"/>
      <c r="II1472" s="107"/>
      <c r="IJ1472" s="107"/>
      <c r="IK1472" s="107"/>
      <c r="IL1472" s="108"/>
      <c r="IM1472" s="108"/>
    </row>
    <row r="1473" spans="1:247" s="9" customFormat="1" ht="27.75" customHeight="1">
      <c r="A1473" s="20" t="s">
        <v>900</v>
      </c>
      <c r="B1473" s="20" t="s">
        <v>916</v>
      </c>
      <c r="C1473" s="106" t="s">
        <v>900</v>
      </c>
      <c r="D1473" s="20"/>
      <c r="E1473" s="20"/>
      <c r="F1473" s="48">
        <v>9.5</v>
      </c>
      <c r="G1473" s="48">
        <v>9.5</v>
      </c>
      <c r="H1473" s="23" t="s">
        <v>894</v>
      </c>
      <c r="I1473" s="20" t="s">
        <v>354</v>
      </c>
      <c r="J1473" s="103"/>
      <c r="K1473" s="104">
        <v>95</v>
      </c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7"/>
      <c r="AV1473" s="107"/>
      <c r="AW1473" s="107"/>
      <c r="AX1473" s="107"/>
      <c r="AY1473" s="107"/>
      <c r="AZ1473" s="107"/>
      <c r="BA1473" s="107"/>
      <c r="BB1473" s="107"/>
      <c r="BC1473" s="107"/>
      <c r="BD1473" s="107"/>
      <c r="BE1473" s="107"/>
      <c r="BF1473" s="107"/>
      <c r="BG1473" s="107"/>
      <c r="BH1473" s="107"/>
      <c r="BI1473" s="107"/>
      <c r="BJ1473" s="107"/>
      <c r="BK1473" s="107"/>
      <c r="BL1473" s="107"/>
      <c r="BM1473" s="107"/>
      <c r="BN1473" s="107"/>
      <c r="BO1473" s="107"/>
      <c r="BP1473" s="107"/>
      <c r="BQ1473" s="107"/>
      <c r="BR1473" s="107"/>
      <c r="BS1473" s="107"/>
      <c r="BT1473" s="107"/>
      <c r="BU1473" s="107"/>
      <c r="BV1473" s="107"/>
      <c r="BW1473" s="107"/>
      <c r="BX1473" s="107"/>
      <c r="BY1473" s="107"/>
      <c r="BZ1473" s="107"/>
      <c r="CA1473" s="107"/>
      <c r="CB1473" s="107"/>
      <c r="CC1473" s="107"/>
      <c r="CD1473" s="107"/>
      <c r="CE1473" s="107"/>
      <c r="CF1473" s="107"/>
      <c r="CG1473" s="107"/>
      <c r="CH1473" s="107"/>
      <c r="CI1473" s="107"/>
      <c r="CJ1473" s="107"/>
      <c r="CK1473" s="107"/>
      <c r="CL1473" s="107"/>
      <c r="CM1473" s="107"/>
      <c r="CN1473" s="107"/>
      <c r="CO1473" s="107"/>
      <c r="CP1473" s="107"/>
      <c r="CQ1473" s="107"/>
      <c r="CR1473" s="107"/>
      <c r="CS1473" s="107"/>
      <c r="CT1473" s="107"/>
      <c r="CU1473" s="107"/>
      <c r="CV1473" s="107"/>
      <c r="CW1473" s="107"/>
      <c r="CX1473" s="107"/>
      <c r="CY1473" s="107"/>
      <c r="CZ1473" s="107"/>
      <c r="DA1473" s="107"/>
      <c r="DB1473" s="107"/>
      <c r="DC1473" s="107"/>
      <c r="DD1473" s="107"/>
      <c r="DE1473" s="107"/>
      <c r="DF1473" s="107"/>
      <c r="DG1473" s="107"/>
      <c r="DH1473" s="107"/>
      <c r="DI1473" s="107"/>
      <c r="DJ1473" s="107"/>
      <c r="DK1473" s="107"/>
      <c r="DL1473" s="107"/>
      <c r="DM1473" s="107"/>
      <c r="DN1473" s="107"/>
      <c r="DO1473" s="107"/>
      <c r="DP1473" s="107"/>
      <c r="DQ1473" s="107"/>
      <c r="DR1473" s="107"/>
      <c r="DS1473" s="107"/>
      <c r="DT1473" s="107"/>
      <c r="DU1473" s="107"/>
      <c r="DV1473" s="107"/>
      <c r="DW1473" s="107"/>
      <c r="DX1473" s="107"/>
      <c r="DY1473" s="107"/>
      <c r="DZ1473" s="107"/>
      <c r="EA1473" s="107"/>
      <c r="EB1473" s="107"/>
      <c r="EC1473" s="107"/>
      <c r="ED1473" s="107"/>
      <c r="EE1473" s="107"/>
      <c r="EF1473" s="107"/>
      <c r="EG1473" s="107"/>
      <c r="EH1473" s="107"/>
      <c r="EI1473" s="107"/>
      <c r="EJ1473" s="107"/>
      <c r="EK1473" s="107"/>
      <c r="EL1473" s="107"/>
      <c r="EM1473" s="107"/>
      <c r="EN1473" s="107"/>
      <c r="EO1473" s="107"/>
      <c r="EP1473" s="107"/>
      <c r="EQ1473" s="107"/>
      <c r="ER1473" s="107"/>
      <c r="ES1473" s="107"/>
      <c r="ET1473" s="107"/>
      <c r="EU1473" s="107"/>
      <c r="EV1473" s="107"/>
      <c r="EW1473" s="107"/>
      <c r="EX1473" s="107"/>
      <c r="EY1473" s="107"/>
      <c r="EZ1473" s="107"/>
      <c r="FA1473" s="107"/>
      <c r="FB1473" s="107"/>
      <c r="FC1473" s="107"/>
      <c r="FD1473" s="107"/>
      <c r="FE1473" s="107"/>
      <c r="FF1473" s="107"/>
      <c r="FG1473" s="107"/>
      <c r="FH1473" s="107"/>
      <c r="FI1473" s="107"/>
      <c r="FJ1473" s="107"/>
      <c r="FK1473" s="107"/>
      <c r="FL1473" s="107"/>
      <c r="FM1473" s="107"/>
      <c r="FN1473" s="107"/>
      <c r="FO1473" s="107"/>
      <c r="FP1473" s="107"/>
      <c r="FQ1473" s="107"/>
      <c r="FR1473" s="107"/>
      <c r="FS1473" s="107"/>
      <c r="FT1473" s="107"/>
      <c r="FU1473" s="107"/>
      <c r="FV1473" s="107"/>
      <c r="FW1473" s="107"/>
      <c r="FX1473" s="107"/>
      <c r="FY1473" s="107"/>
      <c r="FZ1473" s="107"/>
      <c r="GA1473" s="107"/>
      <c r="GB1473" s="107"/>
      <c r="GC1473" s="107"/>
      <c r="GD1473" s="107"/>
      <c r="GE1473" s="107"/>
      <c r="GF1473" s="107"/>
      <c r="GG1473" s="107"/>
      <c r="GH1473" s="107"/>
      <c r="GI1473" s="107"/>
      <c r="GJ1473" s="107"/>
      <c r="GK1473" s="107"/>
      <c r="GL1473" s="107"/>
      <c r="GM1473" s="107"/>
      <c r="GN1473" s="107"/>
      <c r="GO1473" s="107"/>
      <c r="GP1473" s="107"/>
      <c r="GQ1473" s="107"/>
      <c r="GR1473" s="107"/>
      <c r="GS1473" s="107"/>
      <c r="GT1473" s="107"/>
      <c r="GU1473" s="107"/>
      <c r="GV1473" s="107"/>
      <c r="GW1473" s="107"/>
      <c r="GX1473" s="107"/>
      <c r="GY1473" s="107"/>
      <c r="GZ1473" s="107"/>
      <c r="HA1473" s="107"/>
      <c r="HB1473" s="107"/>
      <c r="HC1473" s="107"/>
      <c r="HD1473" s="107"/>
      <c r="HE1473" s="107"/>
      <c r="HF1473" s="107"/>
      <c r="HG1473" s="107"/>
      <c r="HH1473" s="107"/>
      <c r="HI1473" s="107"/>
      <c r="HJ1473" s="107"/>
      <c r="HK1473" s="107"/>
      <c r="HL1473" s="107"/>
      <c r="HM1473" s="107"/>
      <c r="HN1473" s="107"/>
      <c r="HO1473" s="107"/>
      <c r="HP1473" s="107"/>
      <c r="HQ1473" s="107"/>
      <c r="HR1473" s="107"/>
      <c r="HS1473" s="107"/>
      <c r="HT1473" s="107"/>
      <c r="HU1473" s="107"/>
      <c r="HV1473" s="107"/>
      <c r="HW1473" s="107"/>
      <c r="HX1473" s="107"/>
      <c r="HY1473" s="107"/>
      <c r="HZ1473" s="107"/>
      <c r="IA1473" s="107"/>
      <c r="IB1473" s="107"/>
      <c r="IC1473" s="107"/>
      <c r="ID1473" s="107"/>
      <c r="IE1473" s="107"/>
      <c r="IF1473" s="107"/>
      <c r="IG1473" s="107"/>
      <c r="IH1473" s="107"/>
      <c r="II1473" s="107"/>
      <c r="IJ1473" s="107"/>
      <c r="IK1473" s="107"/>
      <c r="IL1473" s="108"/>
      <c r="IM1473" s="108"/>
    </row>
    <row r="1474" spans="1:247" s="9" customFormat="1" ht="27.75" customHeight="1">
      <c r="A1474" s="20" t="s">
        <v>900</v>
      </c>
      <c r="B1474" s="20" t="s">
        <v>917</v>
      </c>
      <c r="C1474" s="106" t="s">
        <v>900</v>
      </c>
      <c r="D1474" s="20"/>
      <c r="E1474" s="20"/>
      <c r="F1474" s="48">
        <v>6.3</v>
      </c>
      <c r="G1474" s="48">
        <v>6.3</v>
      </c>
      <c r="H1474" s="23" t="s">
        <v>894</v>
      </c>
      <c r="I1474" s="20" t="s">
        <v>354</v>
      </c>
      <c r="J1474" s="103"/>
      <c r="K1474" s="104">
        <v>63</v>
      </c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7"/>
      <c r="AV1474" s="107"/>
      <c r="AW1474" s="107"/>
      <c r="AX1474" s="107"/>
      <c r="AY1474" s="107"/>
      <c r="AZ1474" s="107"/>
      <c r="BA1474" s="107"/>
      <c r="BB1474" s="107"/>
      <c r="BC1474" s="107"/>
      <c r="BD1474" s="107"/>
      <c r="BE1474" s="107"/>
      <c r="BF1474" s="107"/>
      <c r="BG1474" s="107"/>
      <c r="BH1474" s="107"/>
      <c r="BI1474" s="107"/>
      <c r="BJ1474" s="107"/>
      <c r="BK1474" s="107"/>
      <c r="BL1474" s="107"/>
      <c r="BM1474" s="107"/>
      <c r="BN1474" s="107"/>
      <c r="BO1474" s="107"/>
      <c r="BP1474" s="107"/>
      <c r="BQ1474" s="107"/>
      <c r="BR1474" s="107"/>
      <c r="BS1474" s="107"/>
      <c r="BT1474" s="107"/>
      <c r="BU1474" s="107"/>
      <c r="BV1474" s="107"/>
      <c r="BW1474" s="107"/>
      <c r="BX1474" s="107"/>
      <c r="BY1474" s="107"/>
      <c r="BZ1474" s="107"/>
      <c r="CA1474" s="107"/>
      <c r="CB1474" s="107"/>
      <c r="CC1474" s="107"/>
      <c r="CD1474" s="107"/>
      <c r="CE1474" s="107"/>
      <c r="CF1474" s="107"/>
      <c r="CG1474" s="107"/>
      <c r="CH1474" s="107"/>
      <c r="CI1474" s="107"/>
      <c r="CJ1474" s="107"/>
      <c r="CK1474" s="107"/>
      <c r="CL1474" s="107"/>
      <c r="CM1474" s="107"/>
      <c r="CN1474" s="107"/>
      <c r="CO1474" s="107"/>
      <c r="CP1474" s="107"/>
      <c r="CQ1474" s="107"/>
      <c r="CR1474" s="107"/>
      <c r="CS1474" s="107"/>
      <c r="CT1474" s="107"/>
      <c r="CU1474" s="107"/>
      <c r="CV1474" s="107"/>
      <c r="CW1474" s="107"/>
      <c r="CX1474" s="107"/>
      <c r="CY1474" s="107"/>
      <c r="CZ1474" s="107"/>
      <c r="DA1474" s="107"/>
      <c r="DB1474" s="107"/>
      <c r="DC1474" s="107"/>
      <c r="DD1474" s="107"/>
      <c r="DE1474" s="107"/>
      <c r="DF1474" s="107"/>
      <c r="DG1474" s="107"/>
      <c r="DH1474" s="107"/>
      <c r="DI1474" s="107"/>
      <c r="DJ1474" s="107"/>
      <c r="DK1474" s="107"/>
      <c r="DL1474" s="107"/>
      <c r="DM1474" s="107"/>
      <c r="DN1474" s="107"/>
      <c r="DO1474" s="107"/>
      <c r="DP1474" s="107"/>
      <c r="DQ1474" s="107"/>
      <c r="DR1474" s="107"/>
      <c r="DS1474" s="107"/>
      <c r="DT1474" s="107"/>
      <c r="DU1474" s="107"/>
      <c r="DV1474" s="107"/>
      <c r="DW1474" s="107"/>
      <c r="DX1474" s="107"/>
      <c r="DY1474" s="107"/>
      <c r="DZ1474" s="107"/>
      <c r="EA1474" s="107"/>
      <c r="EB1474" s="107"/>
      <c r="EC1474" s="107"/>
      <c r="ED1474" s="107"/>
      <c r="EE1474" s="107"/>
      <c r="EF1474" s="107"/>
      <c r="EG1474" s="107"/>
      <c r="EH1474" s="107"/>
      <c r="EI1474" s="107"/>
      <c r="EJ1474" s="107"/>
      <c r="EK1474" s="107"/>
      <c r="EL1474" s="107"/>
      <c r="EM1474" s="107"/>
      <c r="EN1474" s="107"/>
      <c r="EO1474" s="107"/>
      <c r="EP1474" s="107"/>
      <c r="EQ1474" s="107"/>
      <c r="ER1474" s="107"/>
      <c r="ES1474" s="107"/>
      <c r="ET1474" s="107"/>
      <c r="EU1474" s="107"/>
      <c r="EV1474" s="107"/>
      <c r="EW1474" s="107"/>
      <c r="EX1474" s="107"/>
      <c r="EY1474" s="107"/>
      <c r="EZ1474" s="107"/>
      <c r="FA1474" s="107"/>
      <c r="FB1474" s="107"/>
      <c r="FC1474" s="107"/>
      <c r="FD1474" s="107"/>
      <c r="FE1474" s="107"/>
      <c r="FF1474" s="107"/>
      <c r="FG1474" s="107"/>
      <c r="FH1474" s="107"/>
      <c r="FI1474" s="107"/>
      <c r="FJ1474" s="107"/>
      <c r="FK1474" s="107"/>
      <c r="FL1474" s="107"/>
      <c r="FM1474" s="107"/>
      <c r="FN1474" s="107"/>
      <c r="FO1474" s="107"/>
      <c r="FP1474" s="107"/>
      <c r="FQ1474" s="107"/>
      <c r="FR1474" s="107"/>
      <c r="FS1474" s="107"/>
      <c r="FT1474" s="107"/>
      <c r="FU1474" s="107"/>
      <c r="FV1474" s="107"/>
      <c r="FW1474" s="107"/>
      <c r="FX1474" s="107"/>
      <c r="FY1474" s="107"/>
      <c r="FZ1474" s="107"/>
      <c r="GA1474" s="107"/>
      <c r="GB1474" s="107"/>
      <c r="GC1474" s="107"/>
      <c r="GD1474" s="107"/>
      <c r="GE1474" s="107"/>
      <c r="GF1474" s="107"/>
      <c r="GG1474" s="107"/>
      <c r="GH1474" s="107"/>
      <c r="GI1474" s="107"/>
      <c r="GJ1474" s="107"/>
      <c r="GK1474" s="107"/>
      <c r="GL1474" s="107"/>
      <c r="GM1474" s="107"/>
      <c r="GN1474" s="107"/>
      <c r="GO1474" s="107"/>
      <c r="GP1474" s="107"/>
      <c r="GQ1474" s="107"/>
      <c r="GR1474" s="107"/>
      <c r="GS1474" s="107"/>
      <c r="GT1474" s="107"/>
      <c r="GU1474" s="107"/>
      <c r="GV1474" s="107"/>
      <c r="GW1474" s="107"/>
      <c r="GX1474" s="107"/>
      <c r="GY1474" s="107"/>
      <c r="GZ1474" s="107"/>
      <c r="HA1474" s="107"/>
      <c r="HB1474" s="107"/>
      <c r="HC1474" s="107"/>
      <c r="HD1474" s="107"/>
      <c r="HE1474" s="107"/>
      <c r="HF1474" s="107"/>
      <c r="HG1474" s="107"/>
      <c r="HH1474" s="107"/>
      <c r="HI1474" s="107"/>
      <c r="HJ1474" s="107"/>
      <c r="HK1474" s="107"/>
      <c r="HL1474" s="107"/>
      <c r="HM1474" s="107"/>
      <c r="HN1474" s="107"/>
      <c r="HO1474" s="107"/>
      <c r="HP1474" s="107"/>
      <c r="HQ1474" s="107"/>
      <c r="HR1474" s="107"/>
      <c r="HS1474" s="107"/>
      <c r="HT1474" s="107"/>
      <c r="HU1474" s="107"/>
      <c r="HV1474" s="107"/>
      <c r="HW1474" s="107"/>
      <c r="HX1474" s="107"/>
      <c r="HY1474" s="107"/>
      <c r="HZ1474" s="107"/>
      <c r="IA1474" s="107"/>
      <c r="IB1474" s="107"/>
      <c r="IC1474" s="107"/>
      <c r="ID1474" s="107"/>
      <c r="IE1474" s="107"/>
      <c r="IF1474" s="107"/>
      <c r="IG1474" s="107"/>
      <c r="IH1474" s="107"/>
      <c r="II1474" s="107"/>
      <c r="IJ1474" s="107"/>
      <c r="IK1474" s="107"/>
      <c r="IL1474" s="108"/>
      <c r="IM1474" s="108"/>
    </row>
    <row r="1475" spans="1:247" s="9" customFormat="1" ht="27.75" customHeight="1">
      <c r="A1475" s="20" t="s">
        <v>900</v>
      </c>
      <c r="B1475" s="20" t="s">
        <v>918</v>
      </c>
      <c r="C1475" s="106" t="s">
        <v>900</v>
      </c>
      <c r="D1475" s="20"/>
      <c r="E1475" s="20"/>
      <c r="F1475" s="48">
        <v>3.2</v>
      </c>
      <c r="G1475" s="48">
        <v>3.2</v>
      </c>
      <c r="H1475" s="23" t="s">
        <v>894</v>
      </c>
      <c r="I1475" s="20" t="s">
        <v>354</v>
      </c>
      <c r="J1475" s="103"/>
      <c r="K1475" s="104">
        <v>32</v>
      </c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7"/>
      <c r="AV1475" s="107"/>
      <c r="AW1475" s="107"/>
      <c r="AX1475" s="107"/>
      <c r="AY1475" s="107"/>
      <c r="AZ1475" s="107"/>
      <c r="BA1475" s="107"/>
      <c r="BB1475" s="107"/>
      <c r="BC1475" s="107"/>
      <c r="BD1475" s="107"/>
      <c r="BE1475" s="107"/>
      <c r="BF1475" s="107"/>
      <c r="BG1475" s="107"/>
      <c r="BH1475" s="107"/>
      <c r="BI1475" s="107"/>
      <c r="BJ1475" s="107"/>
      <c r="BK1475" s="107"/>
      <c r="BL1475" s="107"/>
      <c r="BM1475" s="107"/>
      <c r="BN1475" s="107"/>
      <c r="BO1475" s="107"/>
      <c r="BP1475" s="107"/>
      <c r="BQ1475" s="107"/>
      <c r="BR1475" s="107"/>
      <c r="BS1475" s="107"/>
      <c r="BT1475" s="107"/>
      <c r="BU1475" s="107"/>
      <c r="BV1475" s="107"/>
      <c r="BW1475" s="107"/>
      <c r="BX1475" s="107"/>
      <c r="BY1475" s="107"/>
      <c r="BZ1475" s="107"/>
      <c r="CA1475" s="107"/>
      <c r="CB1475" s="107"/>
      <c r="CC1475" s="107"/>
      <c r="CD1475" s="107"/>
      <c r="CE1475" s="107"/>
      <c r="CF1475" s="107"/>
      <c r="CG1475" s="107"/>
      <c r="CH1475" s="107"/>
      <c r="CI1475" s="107"/>
      <c r="CJ1475" s="107"/>
      <c r="CK1475" s="107"/>
      <c r="CL1475" s="107"/>
      <c r="CM1475" s="107"/>
      <c r="CN1475" s="107"/>
      <c r="CO1475" s="107"/>
      <c r="CP1475" s="107"/>
      <c r="CQ1475" s="107"/>
      <c r="CR1475" s="107"/>
      <c r="CS1475" s="107"/>
      <c r="CT1475" s="107"/>
      <c r="CU1475" s="107"/>
      <c r="CV1475" s="107"/>
      <c r="CW1475" s="107"/>
      <c r="CX1475" s="107"/>
      <c r="CY1475" s="107"/>
      <c r="CZ1475" s="107"/>
      <c r="DA1475" s="107"/>
      <c r="DB1475" s="107"/>
      <c r="DC1475" s="107"/>
      <c r="DD1475" s="107"/>
      <c r="DE1475" s="107"/>
      <c r="DF1475" s="107"/>
      <c r="DG1475" s="107"/>
      <c r="DH1475" s="107"/>
      <c r="DI1475" s="107"/>
      <c r="DJ1475" s="107"/>
      <c r="DK1475" s="107"/>
      <c r="DL1475" s="107"/>
      <c r="DM1475" s="107"/>
      <c r="DN1475" s="107"/>
      <c r="DO1475" s="107"/>
      <c r="DP1475" s="107"/>
      <c r="DQ1475" s="107"/>
      <c r="DR1475" s="107"/>
      <c r="DS1475" s="107"/>
      <c r="DT1475" s="107"/>
      <c r="DU1475" s="107"/>
      <c r="DV1475" s="107"/>
      <c r="DW1475" s="107"/>
      <c r="DX1475" s="107"/>
      <c r="DY1475" s="107"/>
      <c r="DZ1475" s="107"/>
      <c r="EA1475" s="107"/>
      <c r="EB1475" s="107"/>
      <c r="EC1475" s="107"/>
      <c r="ED1475" s="107"/>
      <c r="EE1475" s="107"/>
      <c r="EF1475" s="107"/>
      <c r="EG1475" s="107"/>
      <c r="EH1475" s="107"/>
      <c r="EI1475" s="107"/>
      <c r="EJ1475" s="107"/>
      <c r="EK1475" s="107"/>
      <c r="EL1475" s="107"/>
      <c r="EM1475" s="107"/>
      <c r="EN1475" s="107"/>
      <c r="EO1475" s="107"/>
      <c r="EP1475" s="107"/>
      <c r="EQ1475" s="107"/>
      <c r="ER1475" s="107"/>
      <c r="ES1475" s="107"/>
      <c r="ET1475" s="107"/>
      <c r="EU1475" s="107"/>
      <c r="EV1475" s="107"/>
      <c r="EW1475" s="107"/>
      <c r="EX1475" s="107"/>
      <c r="EY1475" s="107"/>
      <c r="EZ1475" s="107"/>
      <c r="FA1475" s="107"/>
      <c r="FB1475" s="107"/>
      <c r="FC1475" s="107"/>
      <c r="FD1475" s="107"/>
      <c r="FE1475" s="107"/>
      <c r="FF1475" s="107"/>
      <c r="FG1475" s="107"/>
      <c r="FH1475" s="107"/>
      <c r="FI1475" s="107"/>
      <c r="FJ1475" s="107"/>
      <c r="FK1475" s="107"/>
      <c r="FL1475" s="107"/>
      <c r="FM1475" s="107"/>
      <c r="FN1475" s="107"/>
      <c r="FO1475" s="107"/>
      <c r="FP1475" s="107"/>
      <c r="FQ1475" s="107"/>
      <c r="FR1475" s="107"/>
      <c r="FS1475" s="107"/>
      <c r="FT1475" s="107"/>
      <c r="FU1475" s="107"/>
      <c r="FV1475" s="107"/>
      <c r="FW1475" s="107"/>
      <c r="FX1475" s="107"/>
      <c r="FY1475" s="107"/>
      <c r="FZ1475" s="107"/>
      <c r="GA1475" s="107"/>
      <c r="GB1475" s="107"/>
      <c r="GC1475" s="107"/>
      <c r="GD1475" s="107"/>
      <c r="GE1475" s="107"/>
      <c r="GF1475" s="107"/>
      <c r="GG1475" s="107"/>
      <c r="GH1475" s="107"/>
      <c r="GI1475" s="107"/>
      <c r="GJ1475" s="107"/>
      <c r="GK1475" s="107"/>
      <c r="GL1475" s="107"/>
      <c r="GM1475" s="107"/>
      <c r="GN1475" s="107"/>
      <c r="GO1475" s="107"/>
      <c r="GP1475" s="107"/>
      <c r="GQ1475" s="107"/>
      <c r="GR1475" s="107"/>
      <c r="GS1475" s="107"/>
      <c r="GT1475" s="107"/>
      <c r="GU1475" s="107"/>
      <c r="GV1475" s="107"/>
      <c r="GW1475" s="107"/>
      <c r="GX1475" s="107"/>
      <c r="GY1475" s="107"/>
      <c r="GZ1475" s="107"/>
      <c r="HA1475" s="107"/>
      <c r="HB1475" s="107"/>
      <c r="HC1475" s="107"/>
      <c r="HD1475" s="107"/>
      <c r="HE1475" s="107"/>
      <c r="HF1475" s="107"/>
      <c r="HG1475" s="107"/>
      <c r="HH1475" s="107"/>
      <c r="HI1475" s="107"/>
      <c r="HJ1475" s="107"/>
      <c r="HK1475" s="107"/>
      <c r="HL1475" s="107"/>
      <c r="HM1475" s="107"/>
      <c r="HN1475" s="107"/>
      <c r="HO1475" s="107"/>
      <c r="HP1475" s="107"/>
      <c r="HQ1475" s="107"/>
      <c r="HR1475" s="107"/>
      <c r="HS1475" s="107"/>
      <c r="HT1475" s="107"/>
      <c r="HU1475" s="107"/>
      <c r="HV1475" s="107"/>
      <c r="HW1475" s="107"/>
      <c r="HX1475" s="107"/>
      <c r="HY1475" s="107"/>
      <c r="HZ1475" s="107"/>
      <c r="IA1475" s="107"/>
      <c r="IB1475" s="107"/>
      <c r="IC1475" s="107"/>
      <c r="ID1475" s="107"/>
      <c r="IE1475" s="107"/>
      <c r="IF1475" s="107"/>
      <c r="IG1475" s="107"/>
      <c r="IH1475" s="107"/>
      <c r="II1475" s="107"/>
      <c r="IJ1475" s="107"/>
      <c r="IK1475" s="107"/>
      <c r="IL1475" s="108"/>
      <c r="IM1475" s="108"/>
    </row>
    <row r="1476" spans="1:247" s="9" customFormat="1" ht="27.75" customHeight="1">
      <c r="A1476" s="20" t="s">
        <v>900</v>
      </c>
      <c r="B1476" s="20" t="s">
        <v>919</v>
      </c>
      <c r="C1476" s="106" t="s">
        <v>900</v>
      </c>
      <c r="D1476" s="20"/>
      <c r="E1476" s="20"/>
      <c r="F1476" s="48">
        <v>5.6</v>
      </c>
      <c r="G1476" s="48">
        <v>5.6</v>
      </c>
      <c r="H1476" s="23" t="s">
        <v>894</v>
      </c>
      <c r="I1476" s="20" t="s">
        <v>354</v>
      </c>
      <c r="J1476" s="103"/>
      <c r="K1476" s="104">
        <v>56</v>
      </c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7"/>
      <c r="AV1476" s="107"/>
      <c r="AW1476" s="107"/>
      <c r="AX1476" s="107"/>
      <c r="AY1476" s="107"/>
      <c r="AZ1476" s="107"/>
      <c r="BA1476" s="107"/>
      <c r="BB1476" s="107"/>
      <c r="BC1476" s="107"/>
      <c r="BD1476" s="107"/>
      <c r="BE1476" s="107"/>
      <c r="BF1476" s="107"/>
      <c r="BG1476" s="107"/>
      <c r="BH1476" s="107"/>
      <c r="BI1476" s="107"/>
      <c r="BJ1476" s="107"/>
      <c r="BK1476" s="107"/>
      <c r="BL1476" s="107"/>
      <c r="BM1476" s="107"/>
      <c r="BN1476" s="107"/>
      <c r="BO1476" s="107"/>
      <c r="BP1476" s="107"/>
      <c r="BQ1476" s="107"/>
      <c r="BR1476" s="107"/>
      <c r="BS1476" s="107"/>
      <c r="BT1476" s="107"/>
      <c r="BU1476" s="107"/>
      <c r="BV1476" s="107"/>
      <c r="BW1476" s="107"/>
      <c r="BX1476" s="107"/>
      <c r="BY1476" s="107"/>
      <c r="BZ1476" s="107"/>
      <c r="CA1476" s="107"/>
      <c r="CB1476" s="107"/>
      <c r="CC1476" s="107"/>
      <c r="CD1476" s="107"/>
      <c r="CE1476" s="107"/>
      <c r="CF1476" s="107"/>
      <c r="CG1476" s="107"/>
      <c r="CH1476" s="107"/>
      <c r="CI1476" s="107"/>
      <c r="CJ1476" s="107"/>
      <c r="CK1476" s="107"/>
      <c r="CL1476" s="107"/>
      <c r="CM1476" s="107"/>
      <c r="CN1476" s="107"/>
      <c r="CO1476" s="107"/>
      <c r="CP1476" s="107"/>
      <c r="CQ1476" s="107"/>
      <c r="CR1476" s="107"/>
      <c r="CS1476" s="107"/>
      <c r="CT1476" s="107"/>
      <c r="CU1476" s="107"/>
      <c r="CV1476" s="107"/>
      <c r="CW1476" s="107"/>
      <c r="CX1476" s="107"/>
      <c r="CY1476" s="107"/>
      <c r="CZ1476" s="107"/>
      <c r="DA1476" s="107"/>
      <c r="DB1476" s="107"/>
      <c r="DC1476" s="107"/>
      <c r="DD1476" s="107"/>
      <c r="DE1476" s="107"/>
      <c r="DF1476" s="107"/>
      <c r="DG1476" s="107"/>
      <c r="DH1476" s="107"/>
      <c r="DI1476" s="107"/>
      <c r="DJ1476" s="107"/>
      <c r="DK1476" s="107"/>
      <c r="DL1476" s="107"/>
      <c r="DM1476" s="107"/>
      <c r="DN1476" s="107"/>
      <c r="DO1476" s="107"/>
      <c r="DP1476" s="107"/>
      <c r="DQ1476" s="107"/>
      <c r="DR1476" s="107"/>
      <c r="DS1476" s="107"/>
      <c r="DT1476" s="107"/>
      <c r="DU1476" s="107"/>
      <c r="DV1476" s="107"/>
      <c r="DW1476" s="107"/>
      <c r="DX1476" s="107"/>
      <c r="DY1476" s="107"/>
      <c r="DZ1476" s="107"/>
      <c r="EA1476" s="107"/>
      <c r="EB1476" s="107"/>
      <c r="EC1476" s="107"/>
      <c r="ED1476" s="107"/>
      <c r="EE1476" s="107"/>
      <c r="EF1476" s="107"/>
      <c r="EG1476" s="107"/>
      <c r="EH1476" s="107"/>
      <c r="EI1476" s="107"/>
      <c r="EJ1476" s="107"/>
      <c r="EK1476" s="107"/>
      <c r="EL1476" s="107"/>
      <c r="EM1476" s="107"/>
      <c r="EN1476" s="107"/>
      <c r="EO1476" s="107"/>
      <c r="EP1476" s="107"/>
      <c r="EQ1476" s="107"/>
      <c r="ER1476" s="107"/>
      <c r="ES1476" s="107"/>
      <c r="ET1476" s="107"/>
      <c r="EU1476" s="107"/>
      <c r="EV1476" s="107"/>
      <c r="EW1476" s="107"/>
      <c r="EX1476" s="107"/>
      <c r="EY1476" s="107"/>
      <c r="EZ1476" s="107"/>
      <c r="FA1476" s="107"/>
      <c r="FB1476" s="107"/>
      <c r="FC1476" s="107"/>
      <c r="FD1476" s="107"/>
      <c r="FE1476" s="107"/>
      <c r="FF1476" s="107"/>
      <c r="FG1476" s="107"/>
      <c r="FH1476" s="107"/>
      <c r="FI1476" s="107"/>
      <c r="FJ1476" s="107"/>
      <c r="FK1476" s="107"/>
      <c r="FL1476" s="107"/>
      <c r="FM1476" s="107"/>
      <c r="FN1476" s="107"/>
      <c r="FO1476" s="107"/>
      <c r="FP1476" s="107"/>
      <c r="FQ1476" s="107"/>
      <c r="FR1476" s="107"/>
      <c r="FS1476" s="107"/>
      <c r="FT1476" s="107"/>
      <c r="FU1476" s="107"/>
      <c r="FV1476" s="107"/>
      <c r="FW1476" s="107"/>
      <c r="FX1476" s="107"/>
      <c r="FY1476" s="107"/>
      <c r="FZ1476" s="107"/>
      <c r="GA1476" s="107"/>
      <c r="GB1476" s="107"/>
      <c r="GC1476" s="107"/>
      <c r="GD1476" s="107"/>
      <c r="GE1476" s="107"/>
      <c r="GF1476" s="107"/>
      <c r="GG1476" s="107"/>
      <c r="GH1476" s="107"/>
      <c r="GI1476" s="107"/>
      <c r="GJ1476" s="107"/>
      <c r="GK1476" s="107"/>
      <c r="GL1476" s="107"/>
      <c r="GM1476" s="107"/>
      <c r="GN1476" s="107"/>
      <c r="GO1476" s="107"/>
      <c r="GP1476" s="107"/>
      <c r="GQ1476" s="107"/>
      <c r="GR1476" s="107"/>
      <c r="GS1476" s="107"/>
      <c r="GT1476" s="107"/>
      <c r="GU1476" s="107"/>
      <c r="GV1476" s="107"/>
      <c r="GW1476" s="107"/>
      <c r="GX1476" s="107"/>
      <c r="GY1476" s="107"/>
      <c r="GZ1476" s="107"/>
      <c r="HA1476" s="107"/>
      <c r="HB1476" s="107"/>
      <c r="HC1476" s="107"/>
      <c r="HD1476" s="107"/>
      <c r="HE1476" s="107"/>
      <c r="HF1476" s="107"/>
      <c r="HG1476" s="107"/>
      <c r="HH1476" s="107"/>
      <c r="HI1476" s="107"/>
      <c r="HJ1476" s="107"/>
      <c r="HK1476" s="107"/>
      <c r="HL1476" s="107"/>
      <c r="HM1476" s="107"/>
      <c r="HN1476" s="107"/>
      <c r="HO1476" s="107"/>
      <c r="HP1476" s="107"/>
      <c r="HQ1476" s="107"/>
      <c r="HR1476" s="107"/>
      <c r="HS1476" s="107"/>
      <c r="HT1476" s="107"/>
      <c r="HU1476" s="107"/>
      <c r="HV1476" s="107"/>
      <c r="HW1476" s="107"/>
      <c r="HX1476" s="107"/>
      <c r="HY1476" s="107"/>
      <c r="HZ1476" s="107"/>
      <c r="IA1476" s="107"/>
      <c r="IB1476" s="107"/>
      <c r="IC1476" s="107"/>
      <c r="ID1476" s="107"/>
      <c r="IE1476" s="107"/>
      <c r="IF1476" s="107"/>
      <c r="IG1476" s="107"/>
      <c r="IH1476" s="107"/>
      <c r="II1476" s="107"/>
      <c r="IJ1476" s="107"/>
      <c r="IK1476" s="107"/>
      <c r="IL1476" s="108"/>
      <c r="IM1476" s="108"/>
    </row>
    <row r="1477" spans="1:247" s="9" customFormat="1" ht="27.75" customHeight="1">
      <c r="A1477" s="20" t="s">
        <v>900</v>
      </c>
      <c r="B1477" s="20" t="s">
        <v>920</v>
      </c>
      <c r="C1477" s="106" t="s">
        <v>900</v>
      </c>
      <c r="D1477" s="20"/>
      <c r="E1477" s="20"/>
      <c r="F1477" s="48">
        <v>3.1</v>
      </c>
      <c r="G1477" s="48">
        <v>3.1</v>
      </c>
      <c r="H1477" s="23" t="s">
        <v>894</v>
      </c>
      <c r="I1477" s="20" t="s">
        <v>354</v>
      </c>
      <c r="J1477" s="103"/>
      <c r="K1477" s="104">
        <v>31</v>
      </c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7"/>
      <c r="AV1477" s="107"/>
      <c r="AW1477" s="107"/>
      <c r="AX1477" s="107"/>
      <c r="AY1477" s="107"/>
      <c r="AZ1477" s="107"/>
      <c r="BA1477" s="107"/>
      <c r="BB1477" s="107"/>
      <c r="BC1477" s="107"/>
      <c r="BD1477" s="107"/>
      <c r="BE1477" s="107"/>
      <c r="BF1477" s="107"/>
      <c r="BG1477" s="107"/>
      <c r="BH1477" s="107"/>
      <c r="BI1477" s="107"/>
      <c r="BJ1477" s="107"/>
      <c r="BK1477" s="107"/>
      <c r="BL1477" s="107"/>
      <c r="BM1477" s="107"/>
      <c r="BN1477" s="107"/>
      <c r="BO1477" s="107"/>
      <c r="BP1477" s="107"/>
      <c r="BQ1477" s="107"/>
      <c r="BR1477" s="107"/>
      <c r="BS1477" s="107"/>
      <c r="BT1477" s="107"/>
      <c r="BU1477" s="107"/>
      <c r="BV1477" s="107"/>
      <c r="BW1477" s="107"/>
      <c r="BX1477" s="107"/>
      <c r="BY1477" s="107"/>
      <c r="BZ1477" s="107"/>
      <c r="CA1477" s="107"/>
      <c r="CB1477" s="107"/>
      <c r="CC1477" s="107"/>
      <c r="CD1477" s="107"/>
      <c r="CE1477" s="107"/>
      <c r="CF1477" s="107"/>
      <c r="CG1477" s="107"/>
      <c r="CH1477" s="107"/>
      <c r="CI1477" s="107"/>
      <c r="CJ1477" s="107"/>
      <c r="CK1477" s="107"/>
      <c r="CL1477" s="107"/>
      <c r="CM1477" s="107"/>
      <c r="CN1477" s="107"/>
      <c r="CO1477" s="107"/>
      <c r="CP1477" s="107"/>
      <c r="CQ1477" s="107"/>
      <c r="CR1477" s="107"/>
      <c r="CS1477" s="107"/>
      <c r="CT1477" s="107"/>
      <c r="CU1477" s="107"/>
      <c r="CV1477" s="107"/>
      <c r="CW1477" s="107"/>
      <c r="CX1477" s="107"/>
      <c r="CY1477" s="107"/>
      <c r="CZ1477" s="107"/>
      <c r="DA1477" s="107"/>
      <c r="DB1477" s="107"/>
      <c r="DC1477" s="107"/>
      <c r="DD1477" s="107"/>
      <c r="DE1477" s="107"/>
      <c r="DF1477" s="107"/>
      <c r="DG1477" s="107"/>
      <c r="DH1477" s="107"/>
      <c r="DI1477" s="107"/>
      <c r="DJ1477" s="107"/>
      <c r="DK1477" s="107"/>
      <c r="DL1477" s="107"/>
      <c r="DM1477" s="107"/>
      <c r="DN1477" s="107"/>
      <c r="DO1477" s="107"/>
      <c r="DP1477" s="107"/>
      <c r="DQ1477" s="107"/>
      <c r="DR1477" s="107"/>
      <c r="DS1477" s="107"/>
      <c r="DT1477" s="107"/>
      <c r="DU1477" s="107"/>
      <c r="DV1477" s="107"/>
      <c r="DW1477" s="107"/>
      <c r="DX1477" s="107"/>
      <c r="DY1477" s="107"/>
      <c r="DZ1477" s="107"/>
      <c r="EA1477" s="107"/>
      <c r="EB1477" s="107"/>
      <c r="EC1477" s="107"/>
      <c r="ED1477" s="107"/>
      <c r="EE1477" s="107"/>
      <c r="EF1477" s="107"/>
      <c r="EG1477" s="107"/>
      <c r="EH1477" s="107"/>
      <c r="EI1477" s="107"/>
      <c r="EJ1477" s="107"/>
      <c r="EK1477" s="107"/>
      <c r="EL1477" s="107"/>
      <c r="EM1477" s="107"/>
      <c r="EN1477" s="107"/>
      <c r="EO1477" s="107"/>
      <c r="EP1477" s="107"/>
      <c r="EQ1477" s="107"/>
      <c r="ER1477" s="107"/>
      <c r="ES1477" s="107"/>
      <c r="ET1477" s="107"/>
      <c r="EU1477" s="107"/>
      <c r="EV1477" s="107"/>
      <c r="EW1477" s="107"/>
      <c r="EX1477" s="107"/>
      <c r="EY1477" s="107"/>
      <c r="EZ1477" s="107"/>
      <c r="FA1477" s="107"/>
      <c r="FB1477" s="107"/>
      <c r="FC1477" s="107"/>
      <c r="FD1477" s="107"/>
      <c r="FE1477" s="107"/>
      <c r="FF1477" s="107"/>
      <c r="FG1477" s="107"/>
      <c r="FH1477" s="107"/>
      <c r="FI1477" s="107"/>
      <c r="FJ1477" s="107"/>
      <c r="FK1477" s="107"/>
      <c r="FL1477" s="107"/>
      <c r="FM1477" s="107"/>
      <c r="FN1477" s="107"/>
      <c r="FO1477" s="107"/>
      <c r="FP1477" s="107"/>
      <c r="FQ1477" s="107"/>
      <c r="FR1477" s="107"/>
      <c r="FS1477" s="107"/>
      <c r="FT1477" s="107"/>
      <c r="FU1477" s="107"/>
      <c r="FV1477" s="107"/>
      <c r="FW1477" s="107"/>
      <c r="FX1477" s="107"/>
      <c r="FY1477" s="107"/>
      <c r="FZ1477" s="107"/>
      <c r="GA1477" s="107"/>
      <c r="GB1477" s="107"/>
      <c r="GC1477" s="107"/>
      <c r="GD1477" s="107"/>
      <c r="GE1477" s="107"/>
      <c r="GF1477" s="107"/>
      <c r="GG1477" s="107"/>
      <c r="GH1477" s="107"/>
      <c r="GI1477" s="107"/>
      <c r="GJ1477" s="107"/>
      <c r="GK1477" s="107"/>
      <c r="GL1477" s="107"/>
      <c r="GM1477" s="107"/>
      <c r="GN1477" s="107"/>
      <c r="GO1477" s="107"/>
      <c r="GP1477" s="107"/>
      <c r="GQ1477" s="107"/>
      <c r="GR1477" s="107"/>
      <c r="GS1477" s="107"/>
      <c r="GT1477" s="107"/>
      <c r="GU1477" s="107"/>
      <c r="GV1477" s="107"/>
      <c r="GW1477" s="107"/>
      <c r="GX1477" s="107"/>
      <c r="GY1477" s="107"/>
      <c r="GZ1477" s="107"/>
      <c r="HA1477" s="107"/>
      <c r="HB1477" s="107"/>
      <c r="HC1477" s="107"/>
      <c r="HD1477" s="107"/>
      <c r="HE1477" s="107"/>
      <c r="HF1477" s="107"/>
      <c r="HG1477" s="107"/>
      <c r="HH1477" s="107"/>
      <c r="HI1477" s="107"/>
      <c r="HJ1477" s="107"/>
      <c r="HK1477" s="107"/>
      <c r="HL1477" s="107"/>
      <c r="HM1477" s="107"/>
      <c r="HN1477" s="107"/>
      <c r="HO1477" s="107"/>
      <c r="HP1477" s="107"/>
      <c r="HQ1477" s="107"/>
      <c r="HR1477" s="107"/>
      <c r="HS1477" s="107"/>
      <c r="HT1477" s="107"/>
      <c r="HU1477" s="107"/>
      <c r="HV1477" s="107"/>
      <c r="HW1477" s="107"/>
      <c r="HX1477" s="107"/>
      <c r="HY1477" s="107"/>
      <c r="HZ1477" s="107"/>
      <c r="IA1477" s="107"/>
      <c r="IB1477" s="107"/>
      <c r="IC1477" s="107"/>
      <c r="ID1477" s="107"/>
      <c r="IE1477" s="107"/>
      <c r="IF1477" s="107"/>
      <c r="IG1477" s="107"/>
      <c r="IH1477" s="107"/>
      <c r="II1477" s="107"/>
      <c r="IJ1477" s="107"/>
      <c r="IK1477" s="107"/>
      <c r="IL1477" s="108"/>
      <c r="IM1477" s="108"/>
    </row>
    <row r="1478" spans="1:247" s="9" customFormat="1" ht="27.75" customHeight="1">
      <c r="A1478" s="20" t="s">
        <v>900</v>
      </c>
      <c r="B1478" s="20" t="s">
        <v>921</v>
      </c>
      <c r="C1478" s="106" t="s">
        <v>900</v>
      </c>
      <c r="D1478" s="20"/>
      <c r="E1478" s="20"/>
      <c r="F1478" s="48">
        <v>18.9</v>
      </c>
      <c r="G1478" s="48">
        <v>18.9</v>
      </c>
      <c r="H1478" s="23" t="s">
        <v>894</v>
      </c>
      <c r="I1478" s="20" t="s">
        <v>354</v>
      </c>
      <c r="J1478" s="103"/>
      <c r="K1478" s="104">
        <v>189</v>
      </c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7"/>
      <c r="AV1478" s="107"/>
      <c r="AW1478" s="107"/>
      <c r="AX1478" s="107"/>
      <c r="AY1478" s="107"/>
      <c r="AZ1478" s="107"/>
      <c r="BA1478" s="107"/>
      <c r="BB1478" s="107"/>
      <c r="BC1478" s="107"/>
      <c r="BD1478" s="107"/>
      <c r="BE1478" s="107"/>
      <c r="BF1478" s="107"/>
      <c r="BG1478" s="107"/>
      <c r="BH1478" s="107"/>
      <c r="BI1478" s="107"/>
      <c r="BJ1478" s="107"/>
      <c r="BK1478" s="107"/>
      <c r="BL1478" s="107"/>
      <c r="BM1478" s="107"/>
      <c r="BN1478" s="107"/>
      <c r="BO1478" s="107"/>
      <c r="BP1478" s="107"/>
      <c r="BQ1478" s="107"/>
      <c r="BR1478" s="107"/>
      <c r="BS1478" s="107"/>
      <c r="BT1478" s="107"/>
      <c r="BU1478" s="107"/>
      <c r="BV1478" s="107"/>
      <c r="BW1478" s="107"/>
      <c r="BX1478" s="107"/>
      <c r="BY1478" s="107"/>
      <c r="BZ1478" s="107"/>
      <c r="CA1478" s="107"/>
      <c r="CB1478" s="107"/>
      <c r="CC1478" s="107"/>
      <c r="CD1478" s="107"/>
      <c r="CE1478" s="107"/>
      <c r="CF1478" s="107"/>
      <c r="CG1478" s="107"/>
      <c r="CH1478" s="107"/>
      <c r="CI1478" s="107"/>
      <c r="CJ1478" s="107"/>
      <c r="CK1478" s="107"/>
      <c r="CL1478" s="107"/>
      <c r="CM1478" s="107"/>
      <c r="CN1478" s="107"/>
      <c r="CO1478" s="107"/>
      <c r="CP1478" s="107"/>
      <c r="CQ1478" s="107"/>
      <c r="CR1478" s="107"/>
      <c r="CS1478" s="107"/>
      <c r="CT1478" s="107"/>
      <c r="CU1478" s="107"/>
      <c r="CV1478" s="107"/>
      <c r="CW1478" s="107"/>
      <c r="CX1478" s="107"/>
      <c r="CY1478" s="107"/>
      <c r="CZ1478" s="107"/>
      <c r="DA1478" s="107"/>
      <c r="DB1478" s="107"/>
      <c r="DC1478" s="107"/>
      <c r="DD1478" s="107"/>
      <c r="DE1478" s="107"/>
      <c r="DF1478" s="107"/>
      <c r="DG1478" s="107"/>
      <c r="DH1478" s="107"/>
      <c r="DI1478" s="107"/>
      <c r="DJ1478" s="107"/>
      <c r="DK1478" s="107"/>
      <c r="DL1478" s="107"/>
      <c r="DM1478" s="107"/>
      <c r="DN1478" s="107"/>
      <c r="DO1478" s="107"/>
      <c r="DP1478" s="107"/>
      <c r="DQ1478" s="107"/>
      <c r="DR1478" s="107"/>
      <c r="DS1478" s="107"/>
      <c r="DT1478" s="107"/>
      <c r="DU1478" s="107"/>
      <c r="DV1478" s="107"/>
      <c r="DW1478" s="107"/>
      <c r="DX1478" s="107"/>
      <c r="DY1478" s="107"/>
      <c r="DZ1478" s="107"/>
      <c r="EA1478" s="107"/>
      <c r="EB1478" s="107"/>
      <c r="EC1478" s="107"/>
      <c r="ED1478" s="107"/>
      <c r="EE1478" s="107"/>
      <c r="EF1478" s="107"/>
      <c r="EG1478" s="107"/>
      <c r="EH1478" s="107"/>
      <c r="EI1478" s="107"/>
      <c r="EJ1478" s="107"/>
      <c r="EK1478" s="107"/>
      <c r="EL1478" s="107"/>
      <c r="EM1478" s="107"/>
      <c r="EN1478" s="107"/>
      <c r="EO1478" s="107"/>
      <c r="EP1478" s="107"/>
      <c r="EQ1478" s="107"/>
      <c r="ER1478" s="107"/>
      <c r="ES1478" s="107"/>
      <c r="ET1478" s="107"/>
      <c r="EU1478" s="107"/>
      <c r="EV1478" s="107"/>
      <c r="EW1478" s="107"/>
      <c r="EX1478" s="107"/>
      <c r="EY1478" s="107"/>
      <c r="EZ1478" s="107"/>
      <c r="FA1478" s="107"/>
      <c r="FB1478" s="107"/>
      <c r="FC1478" s="107"/>
      <c r="FD1478" s="107"/>
      <c r="FE1478" s="107"/>
      <c r="FF1478" s="107"/>
      <c r="FG1478" s="107"/>
      <c r="FH1478" s="107"/>
      <c r="FI1478" s="107"/>
      <c r="FJ1478" s="107"/>
      <c r="FK1478" s="107"/>
      <c r="FL1478" s="107"/>
      <c r="FM1478" s="107"/>
      <c r="FN1478" s="107"/>
      <c r="FO1478" s="107"/>
      <c r="FP1478" s="107"/>
      <c r="FQ1478" s="107"/>
      <c r="FR1478" s="107"/>
      <c r="FS1478" s="107"/>
      <c r="FT1478" s="107"/>
      <c r="FU1478" s="107"/>
      <c r="FV1478" s="107"/>
      <c r="FW1478" s="107"/>
      <c r="FX1478" s="107"/>
      <c r="FY1478" s="107"/>
      <c r="FZ1478" s="107"/>
      <c r="GA1478" s="107"/>
      <c r="GB1478" s="107"/>
      <c r="GC1478" s="107"/>
      <c r="GD1478" s="107"/>
      <c r="GE1478" s="107"/>
      <c r="GF1478" s="107"/>
      <c r="GG1478" s="107"/>
      <c r="GH1478" s="107"/>
      <c r="GI1478" s="107"/>
      <c r="GJ1478" s="107"/>
      <c r="GK1478" s="107"/>
      <c r="GL1478" s="107"/>
      <c r="GM1478" s="107"/>
      <c r="GN1478" s="107"/>
      <c r="GO1478" s="107"/>
      <c r="GP1478" s="107"/>
      <c r="GQ1478" s="107"/>
      <c r="GR1478" s="107"/>
      <c r="GS1478" s="107"/>
      <c r="GT1478" s="107"/>
      <c r="GU1478" s="107"/>
      <c r="GV1478" s="107"/>
      <c r="GW1478" s="107"/>
      <c r="GX1478" s="107"/>
      <c r="GY1478" s="107"/>
      <c r="GZ1478" s="107"/>
      <c r="HA1478" s="107"/>
      <c r="HB1478" s="107"/>
      <c r="HC1478" s="107"/>
      <c r="HD1478" s="107"/>
      <c r="HE1478" s="107"/>
      <c r="HF1478" s="107"/>
      <c r="HG1478" s="107"/>
      <c r="HH1478" s="107"/>
      <c r="HI1478" s="107"/>
      <c r="HJ1478" s="107"/>
      <c r="HK1478" s="107"/>
      <c r="HL1478" s="107"/>
      <c r="HM1478" s="107"/>
      <c r="HN1478" s="107"/>
      <c r="HO1478" s="107"/>
      <c r="HP1478" s="107"/>
      <c r="HQ1478" s="107"/>
      <c r="HR1478" s="107"/>
      <c r="HS1478" s="107"/>
      <c r="HT1478" s="107"/>
      <c r="HU1478" s="107"/>
      <c r="HV1478" s="107"/>
      <c r="HW1478" s="107"/>
      <c r="HX1478" s="107"/>
      <c r="HY1478" s="107"/>
      <c r="HZ1478" s="107"/>
      <c r="IA1478" s="107"/>
      <c r="IB1478" s="107"/>
      <c r="IC1478" s="107"/>
      <c r="ID1478" s="107"/>
      <c r="IE1478" s="107"/>
      <c r="IF1478" s="107"/>
      <c r="IG1478" s="107"/>
      <c r="IH1478" s="107"/>
      <c r="II1478" s="107"/>
      <c r="IJ1478" s="107"/>
      <c r="IK1478" s="107"/>
      <c r="IL1478" s="108"/>
      <c r="IM1478" s="108"/>
    </row>
    <row r="1479" spans="1:247" s="9" customFormat="1" ht="27.75" customHeight="1">
      <c r="A1479" s="20" t="s">
        <v>900</v>
      </c>
      <c r="B1479" s="20" t="s">
        <v>738</v>
      </c>
      <c r="C1479" s="106" t="s">
        <v>900</v>
      </c>
      <c r="D1479" s="20"/>
      <c r="E1479" s="20"/>
      <c r="F1479" s="48">
        <v>11</v>
      </c>
      <c r="G1479" s="48">
        <v>11</v>
      </c>
      <c r="H1479" s="23" t="s">
        <v>894</v>
      </c>
      <c r="I1479" s="20" t="s">
        <v>354</v>
      </c>
      <c r="J1479" s="103"/>
      <c r="K1479" s="104">
        <v>110</v>
      </c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7"/>
      <c r="AV1479" s="107"/>
      <c r="AW1479" s="107"/>
      <c r="AX1479" s="107"/>
      <c r="AY1479" s="107"/>
      <c r="AZ1479" s="107"/>
      <c r="BA1479" s="107"/>
      <c r="BB1479" s="107"/>
      <c r="BC1479" s="107"/>
      <c r="BD1479" s="107"/>
      <c r="BE1479" s="107"/>
      <c r="BF1479" s="107"/>
      <c r="BG1479" s="107"/>
      <c r="BH1479" s="107"/>
      <c r="BI1479" s="107"/>
      <c r="BJ1479" s="107"/>
      <c r="BK1479" s="107"/>
      <c r="BL1479" s="107"/>
      <c r="BM1479" s="107"/>
      <c r="BN1479" s="107"/>
      <c r="BO1479" s="107"/>
      <c r="BP1479" s="107"/>
      <c r="BQ1479" s="107"/>
      <c r="BR1479" s="107"/>
      <c r="BS1479" s="107"/>
      <c r="BT1479" s="107"/>
      <c r="BU1479" s="107"/>
      <c r="BV1479" s="107"/>
      <c r="BW1479" s="107"/>
      <c r="BX1479" s="107"/>
      <c r="BY1479" s="107"/>
      <c r="BZ1479" s="107"/>
      <c r="CA1479" s="107"/>
      <c r="CB1479" s="107"/>
      <c r="CC1479" s="107"/>
      <c r="CD1479" s="107"/>
      <c r="CE1479" s="107"/>
      <c r="CF1479" s="107"/>
      <c r="CG1479" s="107"/>
      <c r="CH1479" s="107"/>
      <c r="CI1479" s="107"/>
      <c r="CJ1479" s="107"/>
      <c r="CK1479" s="107"/>
      <c r="CL1479" s="107"/>
      <c r="CM1479" s="107"/>
      <c r="CN1479" s="107"/>
      <c r="CO1479" s="107"/>
      <c r="CP1479" s="107"/>
      <c r="CQ1479" s="107"/>
      <c r="CR1479" s="107"/>
      <c r="CS1479" s="107"/>
      <c r="CT1479" s="107"/>
      <c r="CU1479" s="107"/>
      <c r="CV1479" s="107"/>
      <c r="CW1479" s="107"/>
      <c r="CX1479" s="107"/>
      <c r="CY1479" s="107"/>
      <c r="CZ1479" s="107"/>
      <c r="DA1479" s="107"/>
      <c r="DB1479" s="107"/>
      <c r="DC1479" s="107"/>
      <c r="DD1479" s="107"/>
      <c r="DE1479" s="107"/>
      <c r="DF1479" s="107"/>
      <c r="DG1479" s="107"/>
      <c r="DH1479" s="107"/>
      <c r="DI1479" s="107"/>
      <c r="DJ1479" s="107"/>
      <c r="DK1479" s="107"/>
      <c r="DL1479" s="107"/>
      <c r="DM1479" s="107"/>
      <c r="DN1479" s="107"/>
      <c r="DO1479" s="107"/>
      <c r="DP1479" s="107"/>
      <c r="DQ1479" s="107"/>
      <c r="DR1479" s="107"/>
      <c r="DS1479" s="107"/>
      <c r="DT1479" s="107"/>
      <c r="DU1479" s="107"/>
      <c r="DV1479" s="107"/>
      <c r="DW1479" s="107"/>
      <c r="DX1479" s="107"/>
      <c r="DY1479" s="107"/>
      <c r="DZ1479" s="107"/>
      <c r="EA1479" s="107"/>
      <c r="EB1479" s="107"/>
      <c r="EC1479" s="107"/>
      <c r="ED1479" s="107"/>
      <c r="EE1479" s="107"/>
      <c r="EF1479" s="107"/>
      <c r="EG1479" s="107"/>
      <c r="EH1479" s="107"/>
      <c r="EI1479" s="107"/>
      <c r="EJ1479" s="107"/>
      <c r="EK1479" s="107"/>
      <c r="EL1479" s="107"/>
      <c r="EM1479" s="107"/>
      <c r="EN1479" s="107"/>
      <c r="EO1479" s="107"/>
      <c r="EP1479" s="107"/>
      <c r="EQ1479" s="107"/>
      <c r="ER1479" s="107"/>
      <c r="ES1479" s="107"/>
      <c r="ET1479" s="107"/>
      <c r="EU1479" s="107"/>
      <c r="EV1479" s="107"/>
      <c r="EW1479" s="107"/>
      <c r="EX1479" s="107"/>
      <c r="EY1479" s="107"/>
      <c r="EZ1479" s="107"/>
      <c r="FA1479" s="107"/>
      <c r="FB1479" s="107"/>
      <c r="FC1479" s="107"/>
      <c r="FD1479" s="107"/>
      <c r="FE1479" s="107"/>
      <c r="FF1479" s="107"/>
      <c r="FG1479" s="107"/>
      <c r="FH1479" s="107"/>
      <c r="FI1479" s="107"/>
      <c r="FJ1479" s="107"/>
      <c r="FK1479" s="107"/>
      <c r="FL1479" s="107"/>
      <c r="FM1479" s="107"/>
      <c r="FN1479" s="107"/>
      <c r="FO1479" s="107"/>
      <c r="FP1479" s="107"/>
      <c r="FQ1479" s="107"/>
      <c r="FR1479" s="107"/>
      <c r="FS1479" s="107"/>
      <c r="FT1479" s="107"/>
      <c r="FU1479" s="107"/>
      <c r="FV1479" s="107"/>
      <c r="FW1479" s="107"/>
      <c r="FX1479" s="107"/>
      <c r="FY1479" s="107"/>
      <c r="FZ1479" s="107"/>
      <c r="GA1479" s="107"/>
      <c r="GB1479" s="107"/>
      <c r="GC1479" s="107"/>
      <c r="GD1479" s="107"/>
      <c r="GE1479" s="107"/>
      <c r="GF1479" s="107"/>
      <c r="GG1479" s="107"/>
      <c r="GH1479" s="107"/>
      <c r="GI1479" s="107"/>
      <c r="GJ1479" s="107"/>
      <c r="GK1479" s="107"/>
      <c r="GL1479" s="107"/>
      <c r="GM1479" s="107"/>
      <c r="GN1479" s="107"/>
      <c r="GO1479" s="107"/>
      <c r="GP1479" s="107"/>
      <c r="GQ1479" s="107"/>
      <c r="GR1479" s="107"/>
      <c r="GS1479" s="107"/>
      <c r="GT1479" s="107"/>
      <c r="GU1479" s="107"/>
      <c r="GV1479" s="107"/>
      <c r="GW1479" s="107"/>
      <c r="GX1479" s="107"/>
      <c r="GY1479" s="107"/>
      <c r="GZ1479" s="107"/>
      <c r="HA1479" s="107"/>
      <c r="HB1479" s="107"/>
      <c r="HC1479" s="107"/>
      <c r="HD1479" s="107"/>
      <c r="HE1479" s="107"/>
      <c r="HF1479" s="107"/>
      <c r="HG1479" s="107"/>
      <c r="HH1479" s="107"/>
      <c r="HI1479" s="107"/>
      <c r="HJ1479" s="107"/>
      <c r="HK1479" s="107"/>
      <c r="HL1479" s="107"/>
      <c r="HM1479" s="107"/>
      <c r="HN1479" s="107"/>
      <c r="HO1479" s="107"/>
      <c r="HP1479" s="107"/>
      <c r="HQ1479" s="107"/>
      <c r="HR1479" s="107"/>
      <c r="HS1479" s="107"/>
      <c r="HT1479" s="107"/>
      <c r="HU1479" s="107"/>
      <c r="HV1479" s="107"/>
      <c r="HW1479" s="107"/>
      <c r="HX1479" s="107"/>
      <c r="HY1479" s="107"/>
      <c r="HZ1479" s="107"/>
      <c r="IA1479" s="107"/>
      <c r="IB1479" s="107"/>
      <c r="IC1479" s="107"/>
      <c r="ID1479" s="107"/>
      <c r="IE1479" s="107"/>
      <c r="IF1479" s="107"/>
      <c r="IG1479" s="107"/>
      <c r="IH1479" s="107"/>
      <c r="II1479" s="107"/>
      <c r="IJ1479" s="107"/>
      <c r="IK1479" s="107"/>
      <c r="IL1479" s="108"/>
      <c r="IM1479" s="108"/>
    </row>
    <row r="1480" spans="1:247" s="9" customFormat="1" ht="27.75" customHeight="1">
      <c r="A1480" s="20" t="s">
        <v>900</v>
      </c>
      <c r="B1480" s="20" t="s">
        <v>922</v>
      </c>
      <c r="C1480" s="106" t="s">
        <v>900</v>
      </c>
      <c r="D1480" s="20"/>
      <c r="E1480" s="20"/>
      <c r="F1480" s="48">
        <v>7.3</v>
      </c>
      <c r="G1480" s="48">
        <v>7.3</v>
      </c>
      <c r="H1480" s="23" t="s">
        <v>894</v>
      </c>
      <c r="I1480" s="20" t="s">
        <v>354</v>
      </c>
      <c r="J1480" s="103"/>
      <c r="K1480" s="104">
        <v>73</v>
      </c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7"/>
      <c r="AV1480" s="107"/>
      <c r="AW1480" s="107"/>
      <c r="AX1480" s="107"/>
      <c r="AY1480" s="107"/>
      <c r="AZ1480" s="107"/>
      <c r="BA1480" s="107"/>
      <c r="BB1480" s="107"/>
      <c r="BC1480" s="107"/>
      <c r="BD1480" s="107"/>
      <c r="BE1480" s="107"/>
      <c r="BF1480" s="107"/>
      <c r="BG1480" s="107"/>
      <c r="BH1480" s="107"/>
      <c r="BI1480" s="107"/>
      <c r="BJ1480" s="107"/>
      <c r="BK1480" s="107"/>
      <c r="BL1480" s="107"/>
      <c r="BM1480" s="107"/>
      <c r="BN1480" s="107"/>
      <c r="BO1480" s="107"/>
      <c r="BP1480" s="107"/>
      <c r="BQ1480" s="107"/>
      <c r="BR1480" s="107"/>
      <c r="BS1480" s="107"/>
      <c r="BT1480" s="107"/>
      <c r="BU1480" s="107"/>
      <c r="BV1480" s="107"/>
      <c r="BW1480" s="107"/>
      <c r="BX1480" s="107"/>
      <c r="BY1480" s="107"/>
      <c r="BZ1480" s="107"/>
      <c r="CA1480" s="107"/>
      <c r="CB1480" s="107"/>
      <c r="CC1480" s="107"/>
      <c r="CD1480" s="107"/>
      <c r="CE1480" s="107"/>
      <c r="CF1480" s="107"/>
      <c r="CG1480" s="107"/>
      <c r="CH1480" s="107"/>
      <c r="CI1480" s="107"/>
      <c r="CJ1480" s="107"/>
      <c r="CK1480" s="107"/>
      <c r="CL1480" s="107"/>
      <c r="CM1480" s="107"/>
      <c r="CN1480" s="107"/>
      <c r="CO1480" s="107"/>
      <c r="CP1480" s="107"/>
      <c r="CQ1480" s="107"/>
      <c r="CR1480" s="107"/>
      <c r="CS1480" s="107"/>
      <c r="CT1480" s="107"/>
      <c r="CU1480" s="107"/>
      <c r="CV1480" s="107"/>
      <c r="CW1480" s="107"/>
      <c r="CX1480" s="107"/>
      <c r="CY1480" s="107"/>
      <c r="CZ1480" s="107"/>
      <c r="DA1480" s="107"/>
      <c r="DB1480" s="107"/>
      <c r="DC1480" s="107"/>
      <c r="DD1480" s="107"/>
      <c r="DE1480" s="107"/>
      <c r="DF1480" s="107"/>
      <c r="DG1480" s="107"/>
      <c r="DH1480" s="107"/>
      <c r="DI1480" s="107"/>
      <c r="DJ1480" s="107"/>
      <c r="DK1480" s="107"/>
      <c r="DL1480" s="107"/>
      <c r="DM1480" s="107"/>
      <c r="DN1480" s="107"/>
      <c r="DO1480" s="107"/>
      <c r="DP1480" s="107"/>
      <c r="DQ1480" s="107"/>
      <c r="DR1480" s="107"/>
      <c r="DS1480" s="107"/>
      <c r="DT1480" s="107"/>
      <c r="DU1480" s="107"/>
      <c r="DV1480" s="107"/>
      <c r="DW1480" s="107"/>
      <c r="DX1480" s="107"/>
      <c r="DY1480" s="107"/>
      <c r="DZ1480" s="107"/>
      <c r="EA1480" s="107"/>
      <c r="EB1480" s="107"/>
      <c r="EC1480" s="107"/>
      <c r="ED1480" s="107"/>
      <c r="EE1480" s="107"/>
      <c r="EF1480" s="107"/>
      <c r="EG1480" s="107"/>
      <c r="EH1480" s="107"/>
      <c r="EI1480" s="107"/>
      <c r="EJ1480" s="107"/>
      <c r="EK1480" s="107"/>
      <c r="EL1480" s="107"/>
      <c r="EM1480" s="107"/>
      <c r="EN1480" s="107"/>
      <c r="EO1480" s="107"/>
      <c r="EP1480" s="107"/>
      <c r="EQ1480" s="107"/>
      <c r="ER1480" s="107"/>
      <c r="ES1480" s="107"/>
      <c r="ET1480" s="107"/>
      <c r="EU1480" s="107"/>
      <c r="EV1480" s="107"/>
      <c r="EW1480" s="107"/>
      <c r="EX1480" s="107"/>
      <c r="EY1480" s="107"/>
      <c r="EZ1480" s="107"/>
      <c r="FA1480" s="107"/>
      <c r="FB1480" s="107"/>
      <c r="FC1480" s="107"/>
      <c r="FD1480" s="107"/>
      <c r="FE1480" s="107"/>
      <c r="FF1480" s="107"/>
      <c r="FG1480" s="107"/>
      <c r="FH1480" s="107"/>
      <c r="FI1480" s="107"/>
      <c r="FJ1480" s="107"/>
      <c r="FK1480" s="107"/>
      <c r="FL1480" s="107"/>
      <c r="FM1480" s="107"/>
      <c r="FN1480" s="107"/>
      <c r="FO1480" s="107"/>
      <c r="FP1480" s="107"/>
      <c r="FQ1480" s="107"/>
      <c r="FR1480" s="107"/>
      <c r="FS1480" s="107"/>
      <c r="FT1480" s="107"/>
      <c r="FU1480" s="107"/>
      <c r="FV1480" s="107"/>
      <c r="FW1480" s="107"/>
      <c r="FX1480" s="107"/>
      <c r="FY1480" s="107"/>
      <c r="FZ1480" s="107"/>
      <c r="GA1480" s="107"/>
      <c r="GB1480" s="107"/>
      <c r="GC1480" s="107"/>
      <c r="GD1480" s="107"/>
      <c r="GE1480" s="107"/>
      <c r="GF1480" s="107"/>
      <c r="GG1480" s="107"/>
      <c r="GH1480" s="107"/>
      <c r="GI1480" s="107"/>
      <c r="GJ1480" s="107"/>
      <c r="GK1480" s="107"/>
      <c r="GL1480" s="107"/>
      <c r="GM1480" s="107"/>
      <c r="GN1480" s="107"/>
      <c r="GO1480" s="107"/>
      <c r="GP1480" s="107"/>
      <c r="GQ1480" s="107"/>
      <c r="GR1480" s="107"/>
      <c r="GS1480" s="107"/>
      <c r="GT1480" s="107"/>
      <c r="GU1480" s="107"/>
      <c r="GV1480" s="107"/>
      <c r="GW1480" s="107"/>
      <c r="GX1480" s="107"/>
      <c r="GY1480" s="107"/>
      <c r="GZ1480" s="107"/>
      <c r="HA1480" s="107"/>
      <c r="HB1480" s="107"/>
      <c r="HC1480" s="107"/>
      <c r="HD1480" s="107"/>
      <c r="HE1480" s="107"/>
      <c r="HF1480" s="107"/>
      <c r="HG1480" s="107"/>
      <c r="HH1480" s="107"/>
      <c r="HI1480" s="107"/>
      <c r="HJ1480" s="107"/>
      <c r="HK1480" s="107"/>
      <c r="HL1480" s="107"/>
      <c r="HM1480" s="107"/>
      <c r="HN1480" s="107"/>
      <c r="HO1480" s="107"/>
      <c r="HP1480" s="107"/>
      <c r="HQ1480" s="107"/>
      <c r="HR1480" s="107"/>
      <c r="HS1480" s="107"/>
      <c r="HT1480" s="107"/>
      <c r="HU1480" s="107"/>
      <c r="HV1480" s="107"/>
      <c r="HW1480" s="107"/>
      <c r="HX1480" s="107"/>
      <c r="HY1480" s="107"/>
      <c r="HZ1480" s="107"/>
      <c r="IA1480" s="107"/>
      <c r="IB1480" s="107"/>
      <c r="IC1480" s="107"/>
      <c r="ID1480" s="107"/>
      <c r="IE1480" s="107"/>
      <c r="IF1480" s="107"/>
      <c r="IG1480" s="107"/>
      <c r="IH1480" s="107"/>
      <c r="II1480" s="107"/>
      <c r="IJ1480" s="107"/>
      <c r="IK1480" s="107"/>
      <c r="IL1480" s="108"/>
      <c r="IM1480" s="108"/>
    </row>
    <row r="1481" spans="1:247" s="9" customFormat="1" ht="27.75" customHeight="1">
      <c r="A1481" s="20" t="s">
        <v>900</v>
      </c>
      <c r="B1481" s="20" t="s">
        <v>923</v>
      </c>
      <c r="C1481" s="106" t="s">
        <v>900</v>
      </c>
      <c r="D1481" s="20"/>
      <c r="E1481" s="20"/>
      <c r="F1481" s="48">
        <v>6</v>
      </c>
      <c r="G1481" s="48">
        <v>6</v>
      </c>
      <c r="H1481" s="23" t="s">
        <v>894</v>
      </c>
      <c r="I1481" s="20" t="s">
        <v>354</v>
      </c>
      <c r="J1481" s="103"/>
      <c r="K1481" s="104">
        <v>60</v>
      </c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7"/>
      <c r="AV1481" s="107"/>
      <c r="AW1481" s="107"/>
      <c r="AX1481" s="107"/>
      <c r="AY1481" s="107"/>
      <c r="AZ1481" s="107"/>
      <c r="BA1481" s="107"/>
      <c r="BB1481" s="107"/>
      <c r="BC1481" s="107"/>
      <c r="BD1481" s="107"/>
      <c r="BE1481" s="107"/>
      <c r="BF1481" s="107"/>
      <c r="BG1481" s="107"/>
      <c r="BH1481" s="107"/>
      <c r="BI1481" s="107"/>
      <c r="BJ1481" s="107"/>
      <c r="BK1481" s="107"/>
      <c r="BL1481" s="107"/>
      <c r="BM1481" s="107"/>
      <c r="BN1481" s="107"/>
      <c r="BO1481" s="107"/>
      <c r="BP1481" s="107"/>
      <c r="BQ1481" s="107"/>
      <c r="BR1481" s="107"/>
      <c r="BS1481" s="107"/>
      <c r="BT1481" s="107"/>
      <c r="BU1481" s="107"/>
      <c r="BV1481" s="107"/>
      <c r="BW1481" s="107"/>
      <c r="BX1481" s="107"/>
      <c r="BY1481" s="107"/>
      <c r="BZ1481" s="107"/>
      <c r="CA1481" s="107"/>
      <c r="CB1481" s="107"/>
      <c r="CC1481" s="107"/>
      <c r="CD1481" s="107"/>
      <c r="CE1481" s="107"/>
      <c r="CF1481" s="107"/>
      <c r="CG1481" s="107"/>
      <c r="CH1481" s="107"/>
      <c r="CI1481" s="107"/>
      <c r="CJ1481" s="107"/>
      <c r="CK1481" s="107"/>
      <c r="CL1481" s="107"/>
      <c r="CM1481" s="107"/>
      <c r="CN1481" s="107"/>
      <c r="CO1481" s="107"/>
      <c r="CP1481" s="107"/>
      <c r="CQ1481" s="107"/>
      <c r="CR1481" s="107"/>
      <c r="CS1481" s="107"/>
      <c r="CT1481" s="107"/>
      <c r="CU1481" s="107"/>
      <c r="CV1481" s="107"/>
      <c r="CW1481" s="107"/>
      <c r="CX1481" s="107"/>
      <c r="CY1481" s="107"/>
      <c r="CZ1481" s="107"/>
      <c r="DA1481" s="107"/>
      <c r="DB1481" s="107"/>
      <c r="DC1481" s="107"/>
      <c r="DD1481" s="107"/>
      <c r="DE1481" s="107"/>
      <c r="DF1481" s="107"/>
      <c r="DG1481" s="107"/>
      <c r="DH1481" s="107"/>
      <c r="DI1481" s="107"/>
      <c r="DJ1481" s="107"/>
      <c r="DK1481" s="107"/>
      <c r="DL1481" s="107"/>
      <c r="DM1481" s="107"/>
      <c r="DN1481" s="107"/>
      <c r="DO1481" s="107"/>
      <c r="DP1481" s="107"/>
      <c r="DQ1481" s="107"/>
      <c r="DR1481" s="107"/>
      <c r="DS1481" s="107"/>
      <c r="DT1481" s="107"/>
      <c r="DU1481" s="107"/>
      <c r="DV1481" s="107"/>
      <c r="DW1481" s="107"/>
      <c r="DX1481" s="107"/>
      <c r="DY1481" s="107"/>
      <c r="DZ1481" s="107"/>
      <c r="EA1481" s="107"/>
      <c r="EB1481" s="107"/>
      <c r="EC1481" s="107"/>
      <c r="ED1481" s="107"/>
      <c r="EE1481" s="107"/>
      <c r="EF1481" s="107"/>
      <c r="EG1481" s="107"/>
      <c r="EH1481" s="107"/>
      <c r="EI1481" s="107"/>
      <c r="EJ1481" s="107"/>
      <c r="EK1481" s="107"/>
      <c r="EL1481" s="107"/>
      <c r="EM1481" s="107"/>
      <c r="EN1481" s="107"/>
      <c r="EO1481" s="107"/>
      <c r="EP1481" s="107"/>
      <c r="EQ1481" s="107"/>
      <c r="ER1481" s="107"/>
      <c r="ES1481" s="107"/>
      <c r="ET1481" s="107"/>
      <c r="EU1481" s="107"/>
      <c r="EV1481" s="107"/>
      <c r="EW1481" s="107"/>
      <c r="EX1481" s="107"/>
      <c r="EY1481" s="107"/>
      <c r="EZ1481" s="107"/>
      <c r="FA1481" s="107"/>
      <c r="FB1481" s="107"/>
      <c r="FC1481" s="107"/>
      <c r="FD1481" s="107"/>
      <c r="FE1481" s="107"/>
      <c r="FF1481" s="107"/>
      <c r="FG1481" s="107"/>
      <c r="FH1481" s="107"/>
      <c r="FI1481" s="107"/>
      <c r="FJ1481" s="107"/>
      <c r="FK1481" s="107"/>
      <c r="FL1481" s="107"/>
      <c r="FM1481" s="107"/>
      <c r="FN1481" s="107"/>
      <c r="FO1481" s="107"/>
      <c r="FP1481" s="107"/>
      <c r="FQ1481" s="107"/>
      <c r="FR1481" s="107"/>
      <c r="FS1481" s="107"/>
      <c r="FT1481" s="107"/>
      <c r="FU1481" s="107"/>
      <c r="FV1481" s="107"/>
      <c r="FW1481" s="107"/>
      <c r="FX1481" s="107"/>
      <c r="FY1481" s="107"/>
      <c r="FZ1481" s="107"/>
      <c r="GA1481" s="107"/>
      <c r="GB1481" s="107"/>
      <c r="GC1481" s="107"/>
      <c r="GD1481" s="107"/>
      <c r="GE1481" s="107"/>
      <c r="GF1481" s="107"/>
      <c r="GG1481" s="107"/>
      <c r="GH1481" s="107"/>
      <c r="GI1481" s="107"/>
      <c r="GJ1481" s="107"/>
      <c r="GK1481" s="107"/>
      <c r="GL1481" s="107"/>
      <c r="GM1481" s="107"/>
      <c r="GN1481" s="107"/>
      <c r="GO1481" s="107"/>
      <c r="GP1481" s="107"/>
      <c r="GQ1481" s="107"/>
      <c r="GR1481" s="107"/>
      <c r="GS1481" s="107"/>
      <c r="GT1481" s="107"/>
      <c r="GU1481" s="107"/>
      <c r="GV1481" s="107"/>
      <c r="GW1481" s="107"/>
      <c r="GX1481" s="107"/>
      <c r="GY1481" s="107"/>
      <c r="GZ1481" s="107"/>
      <c r="HA1481" s="107"/>
      <c r="HB1481" s="107"/>
      <c r="HC1481" s="107"/>
      <c r="HD1481" s="107"/>
      <c r="HE1481" s="107"/>
      <c r="HF1481" s="107"/>
      <c r="HG1481" s="107"/>
      <c r="HH1481" s="107"/>
      <c r="HI1481" s="107"/>
      <c r="HJ1481" s="107"/>
      <c r="HK1481" s="107"/>
      <c r="HL1481" s="107"/>
      <c r="HM1481" s="107"/>
      <c r="HN1481" s="107"/>
      <c r="HO1481" s="107"/>
      <c r="HP1481" s="107"/>
      <c r="HQ1481" s="107"/>
      <c r="HR1481" s="107"/>
      <c r="HS1481" s="107"/>
      <c r="HT1481" s="107"/>
      <c r="HU1481" s="107"/>
      <c r="HV1481" s="107"/>
      <c r="HW1481" s="107"/>
      <c r="HX1481" s="107"/>
      <c r="HY1481" s="107"/>
      <c r="HZ1481" s="107"/>
      <c r="IA1481" s="107"/>
      <c r="IB1481" s="107"/>
      <c r="IC1481" s="107"/>
      <c r="ID1481" s="107"/>
      <c r="IE1481" s="107"/>
      <c r="IF1481" s="107"/>
      <c r="IG1481" s="107"/>
      <c r="IH1481" s="107"/>
      <c r="II1481" s="107"/>
      <c r="IJ1481" s="107"/>
      <c r="IK1481" s="107"/>
      <c r="IL1481" s="108"/>
      <c r="IM1481" s="108"/>
    </row>
    <row r="1482" spans="1:247" s="9" customFormat="1" ht="27.75" customHeight="1">
      <c r="A1482" s="20" t="s">
        <v>900</v>
      </c>
      <c r="B1482" s="20" t="s">
        <v>924</v>
      </c>
      <c r="C1482" s="106" t="s">
        <v>900</v>
      </c>
      <c r="D1482" s="20"/>
      <c r="E1482" s="20"/>
      <c r="F1482" s="48">
        <v>4.3</v>
      </c>
      <c r="G1482" s="48">
        <v>4.3</v>
      </c>
      <c r="H1482" s="23" t="s">
        <v>894</v>
      </c>
      <c r="I1482" s="20" t="s">
        <v>354</v>
      </c>
      <c r="J1482" s="103"/>
      <c r="K1482" s="104">
        <v>43</v>
      </c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7"/>
      <c r="AV1482" s="107"/>
      <c r="AW1482" s="107"/>
      <c r="AX1482" s="107"/>
      <c r="AY1482" s="107"/>
      <c r="AZ1482" s="107"/>
      <c r="BA1482" s="107"/>
      <c r="BB1482" s="107"/>
      <c r="BC1482" s="107"/>
      <c r="BD1482" s="107"/>
      <c r="BE1482" s="107"/>
      <c r="BF1482" s="107"/>
      <c r="BG1482" s="107"/>
      <c r="BH1482" s="107"/>
      <c r="BI1482" s="107"/>
      <c r="BJ1482" s="107"/>
      <c r="BK1482" s="107"/>
      <c r="BL1482" s="107"/>
      <c r="BM1482" s="107"/>
      <c r="BN1482" s="107"/>
      <c r="BO1482" s="107"/>
      <c r="BP1482" s="107"/>
      <c r="BQ1482" s="107"/>
      <c r="BR1482" s="107"/>
      <c r="BS1482" s="107"/>
      <c r="BT1482" s="107"/>
      <c r="BU1482" s="107"/>
      <c r="BV1482" s="107"/>
      <c r="BW1482" s="107"/>
      <c r="BX1482" s="107"/>
      <c r="BY1482" s="107"/>
      <c r="BZ1482" s="107"/>
      <c r="CA1482" s="107"/>
      <c r="CB1482" s="107"/>
      <c r="CC1482" s="107"/>
      <c r="CD1482" s="107"/>
      <c r="CE1482" s="107"/>
      <c r="CF1482" s="107"/>
      <c r="CG1482" s="107"/>
      <c r="CH1482" s="107"/>
      <c r="CI1482" s="107"/>
      <c r="CJ1482" s="107"/>
      <c r="CK1482" s="107"/>
      <c r="CL1482" s="107"/>
      <c r="CM1482" s="107"/>
      <c r="CN1482" s="107"/>
      <c r="CO1482" s="107"/>
      <c r="CP1482" s="107"/>
      <c r="CQ1482" s="107"/>
      <c r="CR1482" s="107"/>
      <c r="CS1482" s="107"/>
      <c r="CT1482" s="107"/>
      <c r="CU1482" s="107"/>
      <c r="CV1482" s="107"/>
      <c r="CW1482" s="107"/>
      <c r="CX1482" s="107"/>
      <c r="CY1482" s="107"/>
      <c r="CZ1482" s="107"/>
      <c r="DA1482" s="107"/>
      <c r="DB1482" s="107"/>
      <c r="DC1482" s="107"/>
      <c r="DD1482" s="107"/>
      <c r="DE1482" s="107"/>
      <c r="DF1482" s="107"/>
      <c r="DG1482" s="107"/>
      <c r="DH1482" s="107"/>
      <c r="DI1482" s="107"/>
      <c r="DJ1482" s="107"/>
      <c r="DK1482" s="107"/>
      <c r="DL1482" s="107"/>
      <c r="DM1482" s="107"/>
      <c r="DN1482" s="107"/>
      <c r="DO1482" s="107"/>
      <c r="DP1482" s="107"/>
      <c r="DQ1482" s="107"/>
      <c r="DR1482" s="107"/>
      <c r="DS1482" s="107"/>
      <c r="DT1482" s="107"/>
      <c r="DU1482" s="107"/>
      <c r="DV1482" s="107"/>
      <c r="DW1482" s="107"/>
      <c r="DX1482" s="107"/>
      <c r="DY1482" s="107"/>
      <c r="DZ1482" s="107"/>
      <c r="EA1482" s="107"/>
      <c r="EB1482" s="107"/>
      <c r="EC1482" s="107"/>
      <c r="ED1482" s="107"/>
      <c r="EE1482" s="107"/>
      <c r="EF1482" s="107"/>
      <c r="EG1482" s="107"/>
      <c r="EH1482" s="107"/>
      <c r="EI1482" s="107"/>
      <c r="EJ1482" s="107"/>
      <c r="EK1482" s="107"/>
      <c r="EL1482" s="107"/>
      <c r="EM1482" s="107"/>
      <c r="EN1482" s="107"/>
      <c r="EO1482" s="107"/>
      <c r="EP1482" s="107"/>
      <c r="EQ1482" s="107"/>
      <c r="ER1482" s="107"/>
      <c r="ES1482" s="107"/>
      <c r="ET1482" s="107"/>
      <c r="EU1482" s="107"/>
      <c r="EV1482" s="107"/>
      <c r="EW1482" s="107"/>
      <c r="EX1482" s="107"/>
      <c r="EY1482" s="107"/>
      <c r="EZ1482" s="107"/>
      <c r="FA1482" s="107"/>
      <c r="FB1482" s="107"/>
      <c r="FC1482" s="107"/>
      <c r="FD1482" s="107"/>
      <c r="FE1482" s="107"/>
      <c r="FF1482" s="107"/>
      <c r="FG1482" s="107"/>
      <c r="FH1482" s="107"/>
      <c r="FI1482" s="107"/>
      <c r="FJ1482" s="107"/>
      <c r="FK1482" s="107"/>
      <c r="FL1482" s="107"/>
      <c r="FM1482" s="107"/>
      <c r="FN1482" s="107"/>
      <c r="FO1482" s="107"/>
      <c r="FP1482" s="107"/>
      <c r="FQ1482" s="107"/>
      <c r="FR1482" s="107"/>
      <c r="FS1482" s="107"/>
      <c r="FT1482" s="107"/>
      <c r="FU1482" s="107"/>
      <c r="FV1482" s="107"/>
      <c r="FW1482" s="107"/>
      <c r="FX1482" s="107"/>
      <c r="FY1482" s="107"/>
      <c r="FZ1482" s="107"/>
      <c r="GA1482" s="107"/>
      <c r="GB1482" s="107"/>
      <c r="GC1482" s="107"/>
      <c r="GD1482" s="107"/>
      <c r="GE1482" s="107"/>
      <c r="GF1482" s="107"/>
      <c r="GG1482" s="107"/>
      <c r="GH1482" s="107"/>
      <c r="GI1482" s="107"/>
      <c r="GJ1482" s="107"/>
      <c r="GK1482" s="107"/>
      <c r="GL1482" s="107"/>
      <c r="GM1482" s="107"/>
      <c r="GN1482" s="107"/>
      <c r="GO1482" s="107"/>
      <c r="GP1482" s="107"/>
      <c r="GQ1482" s="107"/>
      <c r="GR1482" s="107"/>
      <c r="GS1482" s="107"/>
      <c r="GT1482" s="107"/>
      <c r="GU1482" s="107"/>
      <c r="GV1482" s="107"/>
      <c r="GW1482" s="107"/>
      <c r="GX1482" s="107"/>
      <c r="GY1482" s="107"/>
      <c r="GZ1482" s="107"/>
      <c r="HA1482" s="107"/>
      <c r="HB1482" s="107"/>
      <c r="HC1482" s="107"/>
      <c r="HD1482" s="107"/>
      <c r="HE1482" s="107"/>
      <c r="HF1482" s="107"/>
      <c r="HG1482" s="107"/>
      <c r="HH1482" s="107"/>
      <c r="HI1482" s="107"/>
      <c r="HJ1482" s="107"/>
      <c r="HK1482" s="107"/>
      <c r="HL1482" s="107"/>
      <c r="HM1482" s="107"/>
      <c r="HN1482" s="107"/>
      <c r="HO1482" s="107"/>
      <c r="HP1482" s="107"/>
      <c r="HQ1482" s="107"/>
      <c r="HR1482" s="107"/>
      <c r="HS1482" s="107"/>
      <c r="HT1482" s="107"/>
      <c r="HU1482" s="107"/>
      <c r="HV1482" s="107"/>
      <c r="HW1482" s="107"/>
      <c r="HX1482" s="107"/>
      <c r="HY1482" s="107"/>
      <c r="HZ1482" s="107"/>
      <c r="IA1482" s="107"/>
      <c r="IB1482" s="107"/>
      <c r="IC1482" s="107"/>
      <c r="ID1482" s="107"/>
      <c r="IE1482" s="107"/>
      <c r="IF1482" s="107"/>
      <c r="IG1482" s="107"/>
      <c r="IH1482" s="107"/>
      <c r="II1482" s="107"/>
      <c r="IJ1482" s="107"/>
      <c r="IK1482" s="107"/>
      <c r="IL1482" s="108"/>
      <c r="IM1482" s="108"/>
    </row>
    <row r="1483" spans="1:247" s="9" customFormat="1" ht="27.75" customHeight="1">
      <c r="A1483" s="20" t="s">
        <v>900</v>
      </c>
      <c r="B1483" s="20" t="s">
        <v>925</v>
      </c>
      <c r="C1483" s="106" t="s">
        <v>900</v>
      </c>
      <c r="D1483" s="20"/>
      <c r="E1483" s="20"/>
      <c r="F1483" s="48">
        <v>11.8</v>
      </c>
      <c r="G1483" s="48">
        <v>11.8</v>
      </c>
      <c r="H1483" s="23" t="s">
        <v>894</v>
      </c>
      <c r="I1483" s="20" t="s">
        <v>354</v>
      </c>
      <c r="J1483" s="103"/>
      <c r="K1483" s="104">
        <v>118</v>
      </c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7"/>
      <c r="AV1483" s="107"/>
      <c r="AW1483" s="107"/>
      <c r="AX1483" s="107"/>
      <c r="AY1483" s="107"/>
      <c r="AZ1483" s="107"/>
      <c r="BA1483" s="107"/>
      <c r="BB1483" s="107"/>
      <c r="BC1483" s="107"/>
      <c r="BD1483" s="107"/>
      <c r="BE1483" s="107"/>
      <c r="BF1483" s="107"/>
      <c r="BG1483" s="107"/>
      <c r="BH1483" s="107"/>
      <c r="BI1483" s="107"/>
      <c r="BJ1483" s="107"/>
      <c r="BK1483" s="107"/>
      <c r="BL1483" s="107"/>
      <c r="BM1483" s="107"/>
      <c r="BN1483" s="107"/>
      <c r="BO1483" s="107"/>
      <c r="BP1483" s="107"/>
      <c r="BQ1483" s="107"/>
      <c r="BR1483" s="107"/>
      <c r="BS1483" s="107"/>
      <c r="BT1483" s="107"/>
      <c r="BU1483" s="107"/>
      <c r="BV1483" s="107"/>
      <c r="BW1483" s="107"/>
      <c r="BX1483" s="107"/>
      <c r="BY1483" s="107"/>
      <c r="BZ1483" s="107"/>
      <c r="CA1483" s="107"/>
      <c r="CB1483" s="107"/>
      <c r="CC1483" s="107"/>
      <c r="CD1483" s="107"/>
      <c r="CE1483" s="107"/>
      <c r="CF1483" s="107"/>
      <c r="CG1483" s="107"/>
      <c r="CH1483" s="107"/>
      <c r="CI1483" s="107"/>
      <c r="CJ1483" s="107"/>
      <c r="CK1483" s="107"/>
      <c r="CL1483" s="107"/>
      <c r="CM1483" s="107"/>
      <c r="CN1483" s="107"/>
      <c r="CO1483" s="107"/>
      <c r="CP1483" s="107"/>
      <c r="CQ1483" s="107"/>
      <c r="CR1483" s="107"/>
      <c r="CS1483" s="107"/>
      <c r="CT1483" s="107"/>
      <c r="CU1483" s="107"/>
      <c r="CV1483" s="107"/>
      <c r="CW1483" s="107"/>
      <c r="CX1483" s="107"/>
      <c r="CY1483" s="107"/>
      <c r="CZ1483" s="107"/>
      <c r="DA1483" s="107"/>
      <c r="DB1483" s="107"/>
      <c r="DC1483" s="107"/>
      <c r="DD1483" s="107"/>
      <c r="DE1483" s="107"/>
      <c r="DF1483" s="107"/>
      <c r="DG1483" s="107"/>
      <c r="DH1483" s="107"/>
      <c r="DI1483" s="107"/>
      <c r="DJ1483" s="107"/>
      <c r="DK1483" s="107"/>
      <c r="DL1483" s="107"/>
      <c r="DM1483" s="107"/>
      <c r="DN1483" s="107"/>
      <c r="DO1483" s="107"/>
      <c r="DP1483" s="107"/>
      <c r="DQ1483" s="107"/>
      <c r="DR1483" s="107"/>
      <c r="DS1483" s="107"/>
      <c r="DT1483" s="107"/>
      <c r="DU1483" s="107"/>
      <c r="DV1483" s="107"/>
      <c r="DW1483" s="107"/>
      <c r="DX1483" s="107"/>
      <c r="DY1483" s="107"/>
      <c r="DZ1483" s="107"/>
      <c r="EA1483" s="107"/>
      <c r="EB1483" s="107"/>
      <c r="EC1483" s="107"/>
      <c r="ED1483" s="107"/>
      <c r="EE1483" s="107"/>
      <c r="EF1483" s="107"/>
      <c r="EG1483" s="107"/>
      <c r="EH1483" s="107"/>
      <c r="EI1483" s="107"/>
      <c r="EJ1483" s="107"/>
      <c r="EK1483" s="107"/>
      <c r="EL1483" s="107"/>
      <c r="EM1483" s="107"/>
      <c r="EN1483" s="107"/>
      <c r="EO1483" s="107"/>
      <c r="EP1483" s="107"/>
      <c r="EQ1483" s="107"/>
      <c r="ER1483" s="107"/>
      <c r="ES1483" s="107"/>
      <c r="ET1483" s="107"/>
      <c r="EU1483" s="107"/>
      <c r="EV1483" s="107"/>
      <c r="EW1483" s="107"/>
      <c r="EX1483" s="107"/>
      <c r="EY1483" s="107"/>
      <c r="EZ1483" s="107"/>
      <c r="FA1483" s="107"/>
      <c r="FB1483" s="107"/>
      <c r="FC1483" s="107"/>
      <c r="FD1483" s="107"/>
      <c r="FE1483" s="107"/>
      <c r="FF1483" s="107"/>
      <c r="FG1483" s="107"/>
      <c r="FH1483" s="107"/>
      <c r="FI1483" s="107"/>
      <c r="FJ1483" s="107"/>
      <c r="FK1483" s="107"/>
      <c r="FL1483" s="107"/>
      <c r="FM1483" s="107"/>
      <c r="FN1483" s="107"/>
      <c r="FO1483" s="107"/>
      <c r="FP1483" s="107"/>
      <c r="FQ1483" s="107"/>
      <c r="FR1483" s="107"/>
      <c r="FS1483" s="107"/>
      <c r="FT1483" s="107"/>
      <c r="FU1483" s="107"/>
      <c r="FV1483" s="107"/>
      <c r="FW1483" s="107"/>
      <c r="FX1483" s="107"/>
      <c r="FY1483" s="107"/>
      <c r="FZ1483" s="107"/>
      <c r="GA1483" s="107"/>
      <c r="GB1483" s="107"/>
      <c r="GC1483" s="107"/>
      <c r="GD1483" s="107"/>
      <c r="GE1483" s="107"/>
      <c r="GF1483" s="107"/>
      <c r="GG1483" s="107"/>
      <c r="GH1483" s="107"/>
      <c r="GI1483" s="107"/>
      <c r="GJ1483" s="107"/>
      <c r="GK1483" s="107"/>
      <c r="GL1483" s="107"/>
      <c r="GM1483" s="107"/>
      <c r="GN1483" s="107"/>
      <c r="GO1483" s="107"/>
      <c r="GP1483" s="107"/>
      <c r="GQ1483" s="107"/>
      <c r="GR1483" s="107"/>
      <c r="GS1483" s="107"/>
      <c r="GT1483" s="107"/>
      <c r="GU1483" s="107"/>
      <c r="GV1483" s="107"/>
      <c r="GW1483" s="107"/>
      <c r="GX1483" s="107"/>
      <c r="GY1483" s="107"/>
      <c r="GZ1483" s="107"/>
      <c r="HA1483" s="107"/>
      <c r="HB1483" s="107"/>
      <c r="HC1483" s="107"/>
      <c r="HD1483" s="107"/>
      <c r="HE1483" s="107"/>
      <c r="HF1483" s="107"/>
      <c r="HG1483" s="107"/>
      <c r="HH1483" s="107"/>
      <c r="HI1483" s="107"/>
      <c r="HJ1483" s="107"/>
      <c r="HK1483" s="107"/>
      <c r="HL1483" s="107"/>
      <c r="HM1483" s="107"/>
      <c r="HN1483" s="107"/>
      <c r="HO1483" s="107"/>
      <c r="HP1483" s="107"/>
      <c r="HQ1483" s="107"/>
      <c r="HR1483" s="107"/>
      <c r="HS1483" s="107"/>
      <c r="HT1483" s="107"/>
      <c r="HU1483" s="107"/>
      <c r="HV1483" s="107"/>
      <c r="HW1483" s="107"/>
      <c r="HX1483" s="107"/>
      <c r="HY1483" s="107"/>
      <c r="HZ1483" s="107"/>
      <c r="IA1483" s="107"/>
      <c r="IB1483" s="107"/>
      <c r="IC1483" s="107"/>
      <c r="ID1483" s="107"/>
      <c r="IE1483" s="107"/>
      <c r="IF1483" s="107"/>
      <c r="IG1483" s="107"/>
      <c r="IH1483" s="107"/>
      <c r="II1483" s="107"/>
      <c r="IJ1483" s="107"/>
      <c r="IK1483" s="107"/>
      <c r="IL1483" s="108"/>
      <c r="IM1483" s="108"/>
    </row>
    <row r="1484" spans="1:247" s="9" customFormat="1" ht="27.75" customHeight="1">
      <c r="A1484" s="20" t="s">
        <v>900</v>
      </c>
      <c r="B1484" s="20" t="s">
        <v>926</v>
      </c>
      <c r="C1484" s="106" t="s">
        <v>900</v>
      </c>
      <c r="D1484" s="20"/>
      <c r="E1484" s="20"/>
      <c r="F1484" s="48">
        <v>11.2</v>
      </c>
      <c r="G1484" s="48">
        <v>11.2</v>
      </c>
      <c r="H1484" s="23" t="s">
        <v>894</v>
      </c>
      <c r="I1484" s="20" t="s">
        <v>354</v>
      </c>
      <c r="J1484" s="103"/>
      <c r="K1484" s="104">
        <v>112</v>
      </c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7"/>
      <c r="AV1484" s="107"/>
      <c r="AW1484" s="107"/>
      <c r="AX1484" s="107"/>
      <c r="AY1484" s="107"/>
      <c r="AZ1484" s="107"/>
      <c r="BA1484" s="107"/>
      <c r="BB1484" s="107"/>
      <c r="BC1484" s="107"/>
      <c r="BD1484" s="107"/>
      <c r="BE1484" s="107"/>
      <c r="BF1484" s="107"/>
      <c r="BG1484" s="107"/>
      <c r="BH1484" s="107"/>
      <c r="BI1484" s="107"/>
      <c r="BJ1484" s="107"/>
      <c r="BK1484" s="107"/>
      <c r="BL1484" s="107"/>
      <c r="BM1484" s="107"/>
      <c r="BN1484" s="107"/>
      <c r="BO1484" s="107"/>
      <c r="BP1484" s="107"/>
      <c r="BQ1484" s="107"/>
      <c r="BR1484" s="107"/>
      <c r="BS1484" s="107"/>
      <c r="BT1484" s="107"/>
      <c r="BU1484" s="107"/>
      <c r="BV1484" s="107"/>
      <c r="BW1484" s="107"/>
      <c r="BX1484" s="107"/>
      <c r="BY1484" s="107"/>
      <c r="BZ1484" s="107"/>
      <c r="CA1484" s="107"/>
      <c r="CB1484" s="107"/>
      <c r="CC1484" s="107"/>
      <c r="CD1484" s="107"/>
      <c r="CE1484" s="107"/>
      <c r="CF1484" s="107"/>
      <c r="CG1484" s="107"/>
      <c r="CH1484" s="107"/>
      <c r="CI1484" s="107"/>
      <c r="CJ1484" s="107"/>
      <c r="CK1484" s="107"/>
      <c r="CL1484" s="107"/>
      <c r="CM1484" s="107"/>
      <c r="CN1484" s="107"/>
      <c r="CO1484" s="107"/>
      <c r="CP1484" s="107"/>
      <c r="CQ1484" s="107"/>
      <c r="CR1484" s="107"/>
      <c r="CS1484" s="107"/>
      <c r="CT1484" s="107"/>
      <c r="CU1484" s="107"/>
      <c r="CV1484" s="107"/>
      <c r="CW1484" s="107"/>
      <c r="CX1484" s="107"/>
      <c r="CY1484" s="107"/>
      <c r="CZ1484" s="107"/>
      <c r="DA1484" s="107"/>
      <c r="DB1484" s="107"/>
      <c r="DC1484" s="107"/>
      <c r="DD1484" s="107"/>
      <c r="DE1484" s="107"/>
      <c r="DF1484" s="107"/>
      <c r="DG1484" s="107"/>
      <c r="DH1484" s="107"/>
      <c r="DI1484" s="107"/>
      <c r="DJ1484" s="107"/>
      <c r="DK1484" s="107"/>
      <c r="DL1484" s="107"/>
      <c r="DM1484" s="107"/>
      <c r="DN1484" s="107"/>
      <c r="DO1484" s="107"/>
      <c r="DP1484" s="107"/>
      <c r="DQ1484" s="107"/>
      <c r="DR1484" s="107"/>
      <c r="DS1484" s="107"/>
      <c r="DT1484" s="107"/>
      <c r="DU1484" s="107"/>
      <c r="DV1484" s="107"/>
      <c r="DW1484" s="107"/>
      <c r="DX1484" s="107"/>
      <c r="DY1484" s="107"/>
      <c r="DZ1484" s="107"/>
      <c r="EA1484" s="107"/>
      <c r="EB1484" s="107"/>
      <c r="EC1484" s="107"/>
      <c r="ED1484" s="107"/>
      <c r="EE1484" s="107"/>
      <c r="EF1484" s="107"/>
      <c r="EG1484" s="107"/>
      <c r="EH1484" s="107"/>
      <c r="EI1484" s="107"/>
      <c r="EJ1484" s="107"/>
      <c r="EK1484" s="107"/>
      <c r="EL1484" s="107"/>
      <c r="EM1484" s="107"/>
      <c r="EN1484" s="107"/>
      <c r="EO1484" s="107"/>
      <c r="EP1484" s="107"/>
      <c r="EQ1484" s="107"/>
      <c r="ER1484" s="107"/>
      <c r="ES1484" s="107"/>
      <c r="ET1484" s="107"/>
      <c r="EU1484" s="107"/>
      <c r="EV1484" s="107"/>
      <c r="EW1484" s="107"/>
      <c r="EX1484" s="107"/>
      <c r="EY1484" s="107"/>
      <c r="EZ1484" s="107"/>
      <c r="FA1484" s="107"/>
      <c r="FB1484" s="107"/>
      <c r="FC1484" s="107"/>
      <c r="FD1484" s="107"/>
      <c r="FE1484" s="107"/>
      <c r="FF1484" s="107"/>
      <c r="FG1484" s="107"/>
      <c r="FH1484" s="107"/>
      <c r="FI1484" s="107"/>
      <c r="FJ1484" s="107"/>
      <c r="FK1484" s="107"/>
      <c r="FL1484" s="107"/>
      <c r="FM1484" s="107"/>
      <c r="FN1484" s="107"/>
      <c r="FO1484" s="107"/>
      <c r="FP1484" s="107"/>
      <c r="FQ1484" s="107"/>
      <c r="FR1484" s="107"/>
      <c r="FS1484" s="107"/>
      <c r="FT1484" s="107"/>
      <c r="FU1484" s="107"/>
      <c r="FV1484" s="107"/>
      <c r="FW1484" s="107"/>
      <c r="FX1484" s="107"/>
      <c r="FY1484" s="107"/>
      <c r="FZ1484" s="107"/>
      <c r="GA1484" s="107"/>
      <c r="GB1484" s="107"/>
      <c r="GC1484" s="107"/>
      <c r="GD1484" s="107"/>
      <c r="GE1484" s="107"/>
      <c r="GF1484" s="107"/>
      <c r="GG1484" s="107"/>
      <c r="GH1484" s="107"/>
      <c r="GI1484" s="107"/>
      <c r="GJ1484" s="107"/>
      <c r="GK1484" s="107"/>
      <c r="GL1484" s="107"/>
      <c r="GM1484" s="107"/>
      <c r="GN1484" s="107"/>
      <c r="GO1484" s="107"/>
      <c r="GP1484" s="107"/>
      <c r="GQ1484" s="107"/>
      <c r="GR1484" s="107"/>
      <c r="GS1484" s="107"/>
      <c r="GT1484" s="107"/>
      <c r="GU1484" s="107"/>
      <c r="GV1484" s="107"/>
      <c r="GW1484" s="107"/>
      <c r="GX1484" s="107"/>
      <c r="GY1484" s="107"/>
      <c r="GZ1484" s="107"/>
      <c r="HA1484" s="107"/>
      <c r="HB1484" s="107"/>
      <c r="HC1484" s="107"/>
      <c r="HD1484" s="107"/>
      <c r="HE1484" s="107"/>
      <c r="HF1484" s="107"/>
      <c r="HG1484" s="107"/>
      <c r="HH1484" s="107"/>
      <c r="HI1484" s="107"/>
      <c r="HJ1484" s="107"/>
      <c r="HK1484" s="107"/>
      <c r="HL1484" s="107"/>
      <c r="HM1484" s="107"/>
      <c r="HN1484" s="107"/>
      <c r="HO1484" s="107"/>
      <c r="HP1484" s="107"/>
      <c r="HQ1484" s="107"/>
      <c r="HR1484" s="107"/>
      <c r="HS1484" s="107"/>
      <c r="HT1484" s="107"/>
      <c r="HU1484" s="107"/>
      <c r="HV1484" s="107"/>
      <c r="HW1484" s="107"/>
      <c r="HX1484" s="107"/>
      <c r="HY1484" s="107"/>
      <c r="HZ1484" s="107"/>
      <c r="IA1484" s="107"/>
      <c r="IB1484" s="107"/>
      <c r="IC1484" s="107"/>
      <c r="ID1484" s="107"/>
      <c r="IE1484" s="107"/>
      <c r="IF1484" s="107"/>
      <c r="IG1484" s="107"/>
      <c r="IH1484" s="107"/>
      <c r="II1484" s="107"/>
      <c r="IJ1484" s="107"/>
      <c r="IK1484" s="107"/>
      <c r="IL1484" s="108"/>
      <c r="IM1484" s="108"/>
    </row>
    <row r="1485" spans="1:247" s="9" customFormat="1" ht="27.75" customHeight="1">
      <c r="A1485" s="20" t="s">
        <v>900</v>
      </c>
      <c r="B1485" s="20" t="s">
        <v>927</v>
      </c>
      <c r="C1485" s="106" t="s">
        <v>900</v>
      </c>
      <c r="D1485" s="20"/>
      <c r="E1485" s="20"/>
      <c r="F1485" s="48">
        <v>18.8</v>
      </c>
      <c r="G1485" s="48">
        <v>18.8</v>
      </c>
      <c r="H1485" s="23" t="s">
        <v>894</v>
      </c>
      <c r="I1485" s="20" t="s">
        <v>354</v>
      </c>
      <c r="J1485" s="103"/>
      <c r="K1485" s="104">
        <v>188</v>
      </c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7"/>
      <c r="AV1485" s="107"/>
      <c r="AW1485" s="107"/>
      <c r="AX1485" s="107"/>
      <c r="AY1485" s="107"/>
      <c r="AZ1485" s="107"/>
      <c r="BA1485" s="107"/>
      <c r="BB1485" s="107"/>
      <c r="BC1485" s="107"/>
      <c r="BD1485" s="107"/>
      <c r="BE1485" s="107"/>
      <c r="BF1485" s="107"/>
      <c r="BG1485" s="107"/>
      <c r="BH1485" s="107"/>
      <c r="BI1485" s="107"/>
      <c r="BJ1485" s="107"/>
      <c r="BK1485" s="107"/>
      <c r="BL1485" s="107"/>
      <c r="BM1485" s="107"/>
      <c r="BN1485" s="107"/>
      <c r="BO1485" s="107"/>
      <c r="BP1485" s="107"/>
      <c r="BQ1485" s="107"/>
      <c r="BR1485" s="107"/>
      <c r="BS1485" s="107"/>
      <c r="BT1485" s="107"/>
      <c r="BU1485" s="107"/>
      <c r="BV1485" s="107"/>
      <c r="BW1485" s="107"/>
      <c r="BX1485" s="107"/>
      <c r="BY1485" s="107"/>
      <c r="BZ1485" s="107"/>
      <c r="CA1485" s="107"/>
      <c r="CB1485" s="107"/>
      <c r="CC1485" s="107"/>
      <c r="CD1485" s="107"/>
      <c r="CE1485" s="107"/>
      <c r="CF1485" s="107"/>
      <c r="CG1485" s="107"/>
      <c r="CH1485" s="107"/>
      <c r="CI1485" s="107"/>
      <c r="CJ1485" s="107"/>
      <c r="CK1485" s="107"/>
      <c r="CL1485" s="107"/>
      <c r="CM1485" s="107"/>
      <c r="CN1485" s="107"/>
      <c r="CO1485" s="107"/>
      <c r="CP1485" s="107"/>
      <c r="CQ1485" s="107"/>
      <c r="CR1485" s="107"/>
      <c r="CS1485" s="107"/>
      <c r="CT1485" s="107"/>
      <c r="CU1485" s="107"/>
      <c r="CV1485" s="107"/>
      <c r="CW1485" s="107"/>
      <c r="CX1485" s="107"/>
      <c r="CY1485" s="107"/>
      <c r="CZ1485" s="107"/>
      <c r="DA1485" s="107"/>
      <c r="DB1485" s="107"/>
      <c r="DC1485" s="107"/>
      <c r="DD1485" s="107"/>
      <c r="DE1485" s="107"/>
      <c r="DF1485" s="107"/>
      <c r="DG1485" s="107"/>
      <c r="DH1485" s="107"/>
      <c r="DI1485" s="107"/>
      <c r="DJ1485" s="107"/>
      <c r="DK1485" s="107"/>
      <c r="DL1485" s="107"/>
      <c r="DM1485" s="107"/>
      <c r="DN1485" s="107"/>
      <c r="DO1485" s="107"/>
      <c r="DP1485" s="107"/>
      <c r="DQ1485" s="107"/>
      <c r="DR1485" s="107"/>
      <c r="DS1485" s="107"/>
      <c r="DT1485" s="107"/>
      <c r="DU1485" s="107"/>
      <c r="DV1485" s="107"/>
      <c r="DW1485" s="107"/>
      <c r="DX1485" s="107"/>
      <c r="DY1485" s="107"/>
      <c r="DZ1485" s="107"/>
      <c r="EA1485" s="107"/>
      <c r="EB1485" s="107"/>
      <c r="EC1485" s="107"/>
      <c r="ED1485" s="107"/>
      <c r="EE1485" s="107"/>
      <c r="EF1485" s="107"/>
      <c r="EG1485" s="107"/>
      <c r="EH1485" s="107"/>
      <c r="EI1485" s="107"/>
      <c r="EJ1485" s="107"/>
      <c r="EK1485" s="107"/>
      <c r="EL1485" s="107"/>
      <c r="EM1485" s="107"/>
      <c r="EN1485" s="107"/>
      <c r="EO1485" s="107"/>
      <c r="EP1485" s="107"/>
      <c r="EQ1485" s="107"/>
      <c r="ER1485" s="107"/>
      <c r="ES1485" s="107"/>
      <c r="ET1485" s="107"/>
      <c r="EU1485" s="107"/>
      <c r="EV1485" s="107"/>
      <c r="EW1485" s="107"/>
      <c r="EX1485" s="107"/>
      <c r="EY1485" s="107"/>
      <c r="EZ1485" s="107"/>
      <c r="FA1485" s="107"/>
      <c r="FB1485" s="107"/>
      <c r="FC1485" s="107"/>
      <c r="FD1485" s="107"/>
      <c r="FE1485" s="107"/>
      <c r="FF1485" s="107"/>
      <c r="FG1485" s="107"/>
      <c r="FH1485" s="107"/>
      <c r="FI1485" s="107"/>
      <c r="FJ1485" s="107"/>
      <c r="FK1485" s="107"/>
      <c r="FL1485" s="107"/>
      <c r="FM1485" s="107"/>
      <c r="FN1485" s="107"/>
      <c r="FO1485" s="107"/>
      <c r="FP1485" s="107"/>
      <c r="FQ1485" s="107"/>
      <c r="FR1485" s="107"/>
      <c r="FS1485" s="107"/>
      <c r="FT1485" s="107"/>
      <c r="FU1485" s="107"/>
      <c r="FV1485" s="107"/>
      <c r="FW1485" s="107"/>
      <c r="FX1485" s="107"/>
      <c r="FY1485" s="107"/>
      <c r="FZ1485" s="107"/>
      <c r="GA1485" s="107"/>
      <c r="GB1485" s="107"/>
      <c r="GC1485" s="107"/>
      <c r="GD1485" s="107"/>
      <c r="GE1485" s="107"/>
      <c r="GF1485" s="107"/>
      <c r="GG1485" s="107"/>
      <c r="GH1485" s="107"/>
      <c r="GI1485" s="107"/>
      <c r="GJ1485" s="107"/>
      <c r="GK1485" s="107"/>
      <c r="GL1485" s="107"/>
      <c r="GM1485" s="107"/>
      <c r="GN1485" s="107"/>
      <c r="GO1485" s="107"/>
      <c r="GP1485" s="107"/>
      <c r="GQ1485" s="107"/>
      <c r="GR1485" s="107"/>
      <c r="GS1485" s="107"/>
      <c r="GT1485" s="107"/>
      <c r="GU1485" s="107"/>
      <c r="GV1485" s="107"/>
      <c r="GW1485" s="107"/>
      <c r="GX1485" s="107"/>
      <c r="GY1485" s="107"/>
      <c r="GZ1485" s="107"/>
      <c r="HA1485" s="107"/>
      <c r="HB1485" s="107"/>
      <c r="HC1485" s="107"/>
      <c r="HD1485" s="107"/>
      <c r="HE1485" s="107"/>
      <c r="HF1485" s="107"/>
      <c r="HG1485" s="107"/>
      <c r="HH1485" s="107"/>
      <c r="HI1485" s="107"/>
      <c r="HJ1485" s="107"/>
      <c r="HK1485" s="107"/>
      <c r="HL1485" s="107"/>
      <c r="HM1485" s="107"/>
      <c r="HN1485" s="107"/>
      <c r="HO1485" s="107"/>
      <c r="HP1485" s="107"/>
      <c r="HQ1485" s="107"/>
      <c r="HR1485" s="107"/>
      <c r="HS1485" s="107"/>
      <c r="HT1485" s="107"/>
      <c r="HU1485" s="107"/>
      <c r="HV1485" s="107"/>
      <c r="HW1485" s="107"/>
      <c r="HX1485" s="107"/>
      <c r="HY1485" s="107"/>
      <c r="HZ1485" s="107"/>
      <c r="IA1485" s="107"/>
      <c r="IB1485" s="107"/>
      <c r="IC1485" s="107"/>
      <c r="ID1485" s="107"/>
      <c r="IE1485" s="107"/>
      <c r="IF1485" s="107"/>
      <c r="IG1485" s="107"/>
      <c r="IH1485" s="107"/>
      <c r="II1485" s="107"/>
      <c r="IJ1485" s="107"/>
      <c r="IK1485" s="107"/>
      <c r="IL1485" s="108"/>
      <c r="IM1485" s="108"/>
    </row>
    <row r="1486" spans="1:247" s="9" customFormat="1" ht="27.75" customHeight="1">
      <c r="A1486" s="20" t="s">
        <v>900</v>
      </c>
      <c r="B1486" s="20" t="s">
        <v>928</v>
      </c>
      <c r="C1486" s="106" t="s">
        <v>900</v>
      </c>
      <c r="D1486" s="20"/>
      <c r="E1486" s="20"/>
      <c r="F1486" s="48">
        <v>3.2</v>
      </c>
      <c r="G1486" s="48">
        <v>3.2</v>
      </c>
      <c r="H1486" s="23" t="s">
        <v>894</v>
      </c>
      <c r="I1486" s="20" t="s">
        <v>354</v>
      </c>
      <c r="J1486" s="103"/>
      <c r="K1486" s="104">
        <v>32</v>
      </c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7"/>
      <c r="AV1486" s="107"/>
      <c r="AW1486" s="107"/>
      <c r="AX1486" s="107"/>
      <c r="AY1486" s="107"/>
      <c r="AZ1486" s="107"/>
      <c r="BA1486" s="107"/>
      <c r="BB1486" s="107"/>
      <c r="BC1486" s="107"/>
      <c r="BD1486" s="107"/>
      <c r="BE1486" s="107"/>
      <c r="BF1486" s="107"/>
      <c r="BG1486" s="107"/>
      <c r="BH1486" s="107"/>
      <c r="BI1486" s="107"/>
      <c r="BJ1486" s="107"/>
      <c r="BK1486" s="107"/>
      <c r="BL1486" s="107"/>
      <c r="BM1486" s="107"/>
      <c r="BN1486" s="107"/>
      <c r="BO1486" s="107"/>
      <c r="BP1486" s="107"/>
      <c r="BQ1486" s="107"/>
      <c r="BR1486" s="107"/>
      <c r="BS1486" s="107"/>
      <c r="BT1486" s="107"/>
      <c r="BU1486" s="107"/>
      <c r="BV1486" s="107"/>
      <c r="BW1486" s="107"/>
      <c r="BX1486" s="107"/>
      <c r="BY1486" s="107"/>
      <c r="BZ1486" s="107"/>
      <c r="CA1486" s="107"/>
      <c r="CB1486" s="107"/>
      <c r="CC1486" s="107"/>
      <c r="CD1486" s="107"/>
      <c r="CE1486" s="107"/>
      <c r="CF1486" s="107"/>
      <c r="CG1486" s="107"/>
      <c r="CH1486" s="107"/>
      <c r="CI1486" s="107"/>
      <c r="CJ1486" s="107"/>
      <c r="CK1486" s="107"/>
      <c r="CL1486" s="107"/>
      <c r="CM1486" s="107"/>
      <c r="CN1486" s="107"/>
      <c r="CO1486" s="107"/>
      <c r="CP1486" s="107"/>
      <c r="CQ1486" s="107"/>
      <c r="CR1486" s="107"/>
      <c r="CS1486" s="107"/>
      <c r="CT1486" s="107"/>
      <c r="CU1486" s="107"/>
      <c r="CV1486" s="107"/>
      <c r="CW1486" s="107"/>
      <c r="CX1486" s="107"/>
      <c r="CY1486" s="107"/>
      <c r="CZ1486" s="107"/>
      <c r="DA1486" s="107"/>
      <c r="DB1486" s="107"/>
      <c r="DC1486" s="107"/>
      <c r="DD1486" s="107"/>
      <c r="DE1486" s="107"/>
      <c r="DF1486" s="107"/>
      <c r="DG1486" s="107"/>
      <c r="DH1486" s="107"/>
      <c r="DI1486" s="107"/>
      <c r="DJ1486" s="107"/>
      <c r="DK1486" s="107"/>
      <c r="DL1486" s="107"/>
      <c r="DM1486" s="107"/>
      <c r="DN1486" s="107"/>
      <c r="DO1486" s="107"/>
      <c r="DP1486" s="107"/>
      <c r="DQ1486" s="107"/>
      <c r="DR1486" s="107"/>
      <c r="DS1486" s="107"/>
      <c r="DT1486" s="107"/>
      <c r="DU1486" s="107"/>
      <c r="DV1486" s="107"/>
      <c r="DW1486" s="107"/>
      <c r="DX1486" s="107"/>
      <c r="DY1486" s="107"/>
      <c r="DZ1486" s="107"/>
      <c r="EA1486" s="107"/>
      <c r="EB1486" s="107"/>
      <c r="EC1486" s="107"/>
      <c r="ED1486" s="107"/>
      <c r="EE1486" s="107"/>
      <c r="EF1486" s="107"/>
      <c r="EG1486" s="107"/>
      <c r="EH1486" s="107"/>
      <c r="EI1486" s="107"/>
      <c r="EJ1486" s="107"/>
      <c r="EK1486" s="107"/>
      <c r="EL1486" s="107"/>
      <c r="EM1486" s="107"/>
      <c r="EN1486" s="107"/>
      <c r="EO1486" s="107"/>
      <c r="EP1486" s="107"/>
      <c r="EQ1486" s="107"/>
      <c r="ER1486" s="107"/>
      <c r="ES1486" s="107"/>
      <c r="ET1486" s="107"/>
      <c r="EU1486" s="107"/>
      <c r="EV1486" s="107"/>
      <c r="EW1486" s="107"/>
      <c r="EX1486" s="107"/>
      <c r="EY1486" s="107"/>
      <c r="EZ1486" s="107"/>
      <c r="FA1486" s="107"/>
      <c r="FB1486" s="107"/>
      <c r="FC1486" s="107"/>
      <c r="FD1486" s="107"/>
      <c r="FE1486" s="107"/>
      <c r="FF1486" s="107"/>
      <c r="FG1486" s="107"/>
      <c r="FH1486" s="107"/>
      <c r="FI1486" s="107"/>
      <c r="FJ1486" s="107"/>
      <c r="FK1486" s="107"/>
      <c r="FL1486" s="107"/>
      <c r="FM1486" s="107"/>
      <c r="FN1486" s="107"/>
      <c r="FO1486" s="107"/>
      <c r="FP1486" s="107"/>
      <c r="FQ1486" s="107"/>
      <c r="FR1486" s="107"/>
      <c r="FS1486" s="107"/>
      <c r="FT1486" s="107"/>
      <c r="FU1486" s="107"/>
      <c r="FV1486" s="107"/>
      <c r="FW1486" s="107"/>
      <c r="FX1486" s="107"/>
      <c r="FY1486" s="107"/>
      <c r="FZ1486" s="107"/>
      <c r="GA1486" s="107"/>
      <c r="GB1486" s="107"/>
      <c r="GC1486" s="107"/>
      <c r="GD1486" s="107"/>
      <c r="GE1486" s="107"/>
      <c r="GF1486" s="107"/>
      <c r="GG1486" s="107"/>
      <c r="GH1486" s="107"/>
      <c r="GI1486" s="107"/>
      <c r="GJ1486" s="107"/>
      <c r="GK1486" s="107"/>
      <c r="GL1486" s="107"/>
      <c r="GM1486" s="107"/>
      <c r="GN1486" s="107"/>
      <c r="GO1486" s="107"/>
      <c r="GP1486" s="107"/>
      <c r="GQ1486" s="107"/>
      <c r="GR1486" s="107"/>
      <c r="GS1486" s="107"/>
      <c r="GT1486" s="107"/>
      <c r="GU1486" s="107"/>
      <c r="GV1486" s="107"/>
      <c r="GW1486" s="107"/>
      <c r="GX1486" s="107"/>
      <c r="GY1486" s="107"/>
      <c r="GZ1486" s="107"/>
      <c r="HA1486" s="107"/>
      <c r="HB1486" s="107"/>
      <c r="HC1486" s="107"/>
      <c r="HD1486" s="107"/>
      <c r="HE1486" s="107"/>
      <c r="HF1486" s="107"/>
      <c r="HG1486" s="107"/>
      <c r="HH1486" s="107"/>
      <c r="HI1486" s="107"/>
      <c r="HJ1486" s="107"/>
      <c r="HK1486" s="107"/>
      <c r="HL1486" s="107"/>
      <c r="HM1486" s="107"/>
      <c r="HN1486" s="107"/>
      <c r="HO1486" s="107"/>
      <c r="HP1486" s="107"/>
      <c r="HQ1486" s="107"/>
      <c r="HR1486" s="107"/>
      <c r="HS1486" s="107"/>
      <c r="HT1486" s="107"/>
      <c r="HU1486" s="107"/>
      <c r="HV1486" s="107"/>
      <c r="HW1486" s="107"/>
      <c r="HX1486" s="107"/>
      <c r="HY1486" s="107"/>
      <c r="HZ1486" s="107"/>
      <c r="IA1486" s="107"/>
      <c r="IB1486" s="107"/>
      <c r="IC1486" s="107"/>
      <c r="ID1486" s="107"/>
      <c r="IE1486" s="107"/>
      <c r="IF1486" s="107"/>
      <c r="IG1486" s="107"/>
      <c r="IH1486" s="107"/>
      <c r="II1486" s="107"/>
      <c r="IJ1486" s="107"/>
      <c r="IK1486" s="107"/>
      <c r="IL1486" s="108"/>
      <c r="IM1486" s="108"/>
    </row>
    <row r="1487" spans="1:247" s="9" customFormat="1" ht="27.75" customHeight="1">
      <c r="A1487" s="20" t="s">
        <v>900</v>
      </c>
      <c r="B1487" s="20" t="s">
        <v>929</v>
      </c>
      <c r="C1487" s="106" t="s">
        <v>900</v>
      </c>
      <c r="D1487" s="20"/>
      <c r="E1487" s="20"/>
      <c r="F1487" s="48">
        <v>6.8</v>
      </c>
      <c r="G1487" s="48">
        <v>6.8</v>
      </c>
      <c r="H1487" s="23" t="s">
        <v>894</v>
      </c>
      <c r="I1487" s="20" t="s">
        <v>354</v>
      </c>
      <c r="J1487" s="103"/>
      <c r="K1487" s="104">
        <v>68</v>
      </c>
      <c r="L1487" s="107">
        <f>G5-L5</f>
        <v>-2253</v>
      </c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7"/>
      <c r="AV1487" s="107"/>
      <c r="AW1487" s="107"/>
      <c r="AX1487" s="107"/>
      <c r="AY1487" s="107"/>
      <c r="AZ1487" s="107"/>
      <c r="BA1487" s="107"/>
      <c r="BB1487" s="107"/>
      <c r="BC1487" s="107"/>
      <c r="BD1487" s="107"/>
      <c r="BE1487" s="107"/>
      <c r="BF1487" s="107"/>
      <c r="BG1487" s="107"/>
      <c r="BH1487" s="107"/>
      <c r="BI1487" s="107"/>
      <c r="BJ1487" s="107"/>
      <c r="BK1487" s="107"/>
      <c r="BL1487" s="107"/>
      <c r="BM1487" s="107"/>
      <c r="BN1487" s="107"/>
      <c r="BO1487" s="107"/>
      <c r="BP1487" s="107"/>
      <c r="BQ1487" s="107"/>
      <c r="BR1487" s="107"/>
      <c r="BS1487" s="107"/>
      <c r="BT1487" s="107"/>
      <c r="BU1487" s="107"/>
      <c r="BV1487" s="107"/>
      <c r="BW1487" s="107"/>
      <c r="BX1487" s="107"/>
      <c r="BY1487" s="107"/>
      <c r="BZ1487" s="107"/>
      <c r="CA1487" s="107"/>
      <c r="CB1487" s="107"/>
      <c r="CC1487" s="107"/>
      <c r="CD1487" s="107"/>
      <c r="CE1487" s="107"/>
      <c r="CF1487" s="107"/>
      <c r="CG1487" s="107"/>
      <c r="CH1487" s="107"/>
      <c r="CI1487" s="107"/>
      <c r="CJ1487" s="107"/>
      <c r="CK1487" s="107"/>
      <c r="CL1487" s="107"/>
      <c r="CM1487" s="107"/>
      <c r="CN1487" s="107"/>
      <c r="CO1487" s="107"/>
      <c r="CP1487" s="107"/>
      <c r="CQ1487" s="107"/>
      <c r="CR1487" s="107"/>
      <c r="CS1487" s="107"/>
      <c r="CT1487" s="107"/>
      <c r="CU1487" s="107"/>
      <c r="CV1487" s="107"/>
      <c r="CW1487" s="107"/>
      <c r="CX1487" s="107"/>
      <c r="CY1487" s="107"/>
      <c r="CZ1487" s="107"/>
      <c r="DA1487" s="107"/>
      <c r="DB1487" s="107"/>
      <c r="DC1487" s="107"/>
      <c r="DD1487" s="107"/>
      <c r="DE1487" s="107"/>
      <c r="DF1487" s="107"/>
      <c r="DG1487" s="107"/>
      <c r="DH1487" s="107"/>
      <c r="DI1487" s="107"/>
      <c r="DJ1487" s="107"/>
      <c r="DK1487" s="107"/>
      <c r="DL1487" s="107"/>
      <c r="DM1487" s="107"/>
      <c r="DN1487" s="107"/>
      <c r="DO1487" s="107"/>
      <c r="DP1487" s="107"/>
      <c r="DQ1487" s="107"/>
      <c r="DR1487" s="107"/>
      <c r="DS1487" s="107"/>
      <c r="DT1487" s="107"/>
      <c r="DU1487" s="107"/>
      <c r="DV1487" s="107"/>
      <c r="DW1487" s="107"/>
      <c r="DX1487" s="107"/>
      <c r="DY1487" s="107"/>
      <c r="DZ1487" s="107"/>
      <c r="EA1487" s="107"/>
      <c r="EB1487" s="107"/>
      <c r="EC1487" s="107"/>
      <c r="ED1487" s="107"/>
      <c r="EE1487" s="107"/>
      <c r="EF1487" s="107"/>
      <c r="EG1487" s="107"/>
      <c r="EH1487" s="107"/>
      <c r="EI1487" s="107"/>
      <c r="EJ1487" s="107"/>
      <c r="EK1487" s="107"/>
      <c r="EL1487" s="107"/>
      <c r="EM1487" s="107"/>
      <c r="EN1487" s="107"/>
      <c r="EO1487" s="107"/>
      <c r="EP1487" s="107"/>
      <c r="EQ1487" s="107"/>
      <c r="ER1487" s="107"/>
      <c r="ES1487" s="107"/>
      <c r="ET1487" s="107"/>
      <c r="EU1487" s="107"/>
      <c r="EV1487" s="107"/>
      <c r="EW1487" s="107"/>
      <c r="EX1487" s="107"/>
      <c r="EY1487" s="107"/>
      <c r="EZ1487" s="107"/>
      <c r="FA1487" s="107"/>
      <c r="FB1487" s="107"/>
      <c r="FC1487" s="107"/>
      <c r="FD1487" s="107"/>
      <c r="FE1487" s="107"/>
      <c r="FF1487" s="107"/>
      <c r="FG1487" s="107"/>
      <c r="FH1487" s="107"/>
      <c r="FI1487" s="107"/>
      <c r="FJ1487" s="107"/>
      <c r="FK1487" s="107"/>
      <c r="FL1487" s="107"/>
      <c r="FM1487" s="107"/>
      <c r="FN1487" s="107"/>
      <c r="FO1487" s="107"/>
      <c r="FP1487" s="107"/>
      <c r="FQ1487" s="107"/>
      <c r="FR1487" s="107"/>
      <c r="FS1487" s="107"/>
      <c r="FT1487" s="107"/>
      <c r="FU1487" s="107"/>
      <c r="FV1487" s="107"/>
      <c r="FW1487" s="107"/>
      <c r="FX1487" s="107"/>
      <c r="FY1487" s="107"/>
      <c r="FZ1487" s="107"/>
      <c r="GA1487" s="107"/>
      <c r="GB1487" s="107"/>
      <c r="GC1487" s="107"/>
      <c r="GD1487" s="107"/>
      <c r="GE1487" s="107"/>
      <c r="GF1487" s="107"/>
      <c r="GG1487" s="107"/>
      <c r="GH1487" s="107"/>
      <c r="GI1487" s="107"/>
      <c r="GJ1487" s="107"/>
      <c r="GK1487" s="107"/>
      <c r="GL1487" s="107"/>
      <c r="GM1487" s="107"/>
      <c r="GN1487" s="107"/>
      <c r="GO1487" s="107"/>
      <c r="GP1487" s="107"/>
      <c r="GQ1487" s="107"/>
      <c r="GR1487" s="107"/>
      <c r="GS1487" s="107"/>
      <c r="GT1487" s="107"/>
      <c r="GU1487" s="107"/>
      <c r="GV1487" s="107"/>
      <c r="GW1487" s="107"/>
      <c r="GX1487" s="107"/>
      <c r="GY1487" s="107"/>
      <c r="GZ1487" s="107"/>
      <c r="HA1487" s="107"/>
      <c r="HB1487" s="107"/>
      <c r="HC1487" s="107"/>
      <c r="HD1487" s="107"/>
      <c r="HE1487" s="107"/>
      <c r="HF1487" s="107"/>
      <c r="HG1487" s="107"/>
      <c r="HH1487" s="107"/>
      <c r="HI1487" s="107"/>
      <c r="HJ1487" s="107"/>
      <c r="HK1487" s="107"/>
      <c r="HL1487" s="107"/>
      <c r="HM1487" s="107"/>
      <c r="HN1487" s="107"/>
      <c r="HO1487" s="107"/>
      <c r="HP1487" s="107"/>
      <c r="HQ1487" s="107"/>
      <c r="HR1487" s="107"/>
      <c r="HS1487" s="107"/>
      <c r="HT1487" s="107"/>
      <c r="HU1487" s="107"/>
      <c r="HV1487" s="107"/>
      <c r="HW1487" s="107"/>
      <c r="HX1487" s="107"/>
      <c r="HY1487" s="107"/>
      <c r="HZ1487" s="107"/>
      <c r="IA1487" s="107"/>
      <c r="IB1487" s="107"/>
      <c r="IC1487" s="107"/>
      <c r="ID1487" s="107"/>
      <c r="IE1487" s="107"/>
      <c r="IF1487" s="107"/>
      <c r="IG1487" s="107"/>
      <c r="IH1487" s="107"/>
      <c r="II1487" s="107"/>
      <c r="IJ1487" s="107"/>
      <c r="IK1487" s="107"/>
      <c r="IL1487" s="108"/>
      <c r="IM1487" s="108"/>
    </row>
    <row r="1488" spans="1:247" s="9" customFormat="1" ht="27.75" customHeight="1">
      <c r="A1488" s="20" t="s">
        <v>900</v>
      </c>
      <c r="B1488" s="20" t="s">
        <v>930</v>
      </c>
      <c r="C1488" s="106" t="s">
        <v>900</v>
      </c>
      <c r="D1488" s="20"/>
      <c r="E1488" s="20"/>
      <c r="F1488" s="48">
        <v>10.6</v>
      </c>
      <c r="G1488" s="48">
        <v>10.6</v>
      </c>
      <c r="H1488" s="23" t="s">
        <v>894</v>
      </c>
      <c r="I1488" s="20" t="s">
        <v>354</v>
      </c>
      <c r="J1488" s="103"/>
      <c r="K1488" s="104">
        <v>106</v>
      </c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7"/>
      <c r="AV1488" s="107"/>
      <c r="AW1488" s="107"/>
      <c r="AX1488" s="107"/>
      <c r="AY1488" s="107"/>
      <c r="AZ1488" s="107"/>
      <c r="BA1488" s="107"/>
      <c r="BB1488" s="107"/>
      <c r="BC1488" s="107"/>
      <c r="BD1488" s="107"/>
      <c r="BE1488" s="107"/>
      <c r="BF1488" s="107"/>
      <c r="BG1488" s="107"/>
      <c r="BH1488" s="107"/>
      <c r="BI1488" s="107"/>
      <c r="BJ1488" s="107"/>
      <c r="BK1488" s="107"/>
      <c r="BL1488" s="107"/>
      <c r="BM1488" s="107"/>
      <c r="BN1488" s="107"/>
      <c r="BO1488" s="107"/>
      <c r="BP1488" s="107"/>
      <c r="BQ1488" s="107"/>
      <c r="BR1488" s="107"/>
      <c r="BS1488" s="107"/>
      <c r="BT1488" s="107"/>
      <c r="BU1488" s="107"/>
      <c r="BV1488" s="107"/>
      <c r="BW1488" s="107"/>
      <c r="BX1488" s="107"/>
      <c r="BY1488" s="107"/>
      <c r="BZ1488" s="107"/>
      <c r="CA1488" s="107"/>
      <c r="CB1488" s="107"/>
      <c r="CC1488" s="107"/>
      <c r="CD1488" s="107"/>
      <c r="CE1488" s="107"/>
      <c r="CF1488" s="107"/>
      <c r="CG1488" s="107"/>
      <c r="CH1488" s="107"/>
      <c r="CI1488" s="107"/>
      <c r="CJ1488" s="107"/>
      <c r="CK1488" s="107"/>
      <c r="CL1488" s="107"/>
      <c r="CM1488" s="107"/>
      <c r="CN1488" s="107"/>
      <c r="CO1488" s="107"/>
      <c r="CP1488" s="107"/>
      <c r="CQ1488" s="107"/>
      <c r="CR1488" s="107"/>
      <c r="CS1488" s="107"/>
      <c r="CT1488" s="107"/>
      <c r="CU1488" s="107"/>
      <c r="CV1488" s="107"/>
      <c r="CW1488" s="107"/>
      <c r="CX1488" s="107"/>
      <c r="CY1488" s="107"/>
      <c r="CZ1488" s="107"/>
      <c r="DA1488" s="107"/>
      <c r="DB1488" s="107"/>
      <c r="DC1488" s="107"/>
      <c r="DD1488" s="107"/>
      <c r="DE1488" s="107"/>
      <c r="DF1488" s="107"/>
      <c r="DG1488" s="107"/>
      <c r="DH1488" s="107"/>
      <c r="DI1488" s="107"/>
      <c r="DJ1488" s="107"/>
      <c r="DK1488" s="107"/>
      <c r="DL1488" s="107"/>
      <c r="DM1488" s="107"/>
      <c r="DN1488" s="107"/>
      <c r="DO1488" s="107"/>
      <c r="DP1488" s="107"/>
      <c r="DQ1488" s="107"/>
      <c r="DR1488" s="107"/>
      <c r="DS1488" s="107"/>
      <c r="DT1488" s="107"/>
      <c r="DU1488" s="107"/>
      <c r="DV1488" s="107"/>
      <c r="DW1488" s="107"/>
      <c r="DX1488" s="107"/>
      <c r="DY1488" s="107"/>
      <c r="DZ1488" s="107"/>
      <c r="EA1488" s="107"/>
      <c r="EB1488" s="107"/>
      <c r="EC1488" s="107"/>
      <c r="ED1488" s="107"/>
      <c r="EE1488" s="107"/>
      <c r="EF1488" s="107"/>
      <c r="EG1488" s="107"/>
      <c r="EH1488" s="107"/>
      <c r="EI1488" s="107"/>
      <c r="EJ1488" s="107"/>
      <c r="EK1488" s="107"/>
      <c r="EL1488" s="107"/>
      <c r="EM1488" s="107"/>
      <c r="EN1488" s="107"/>
      <c r="EO1488" s="107"/>
      <c r="EP1488" s="107"/>
      <c r="EQ1488" s="107"/>
      <c r="ER1488" s="107"/>
      <c r="ES1488" s="107"/>
      <c r="ET1488" s="107"/>
      <c r="EU1488" s="107"/>
      <c r="EV1488" s="107"/>
      <c r="EW1488" s="107"/>
      <c r="EX1488" s="107"/>
      <c r="EY1488" s="107"/>
      <c r="EZ1488" s="107"/>
      <c r="FA1488" s="107"/>
      <c r="FB1488" s="107"/>
      <c r="FC1488" s="107"/>
      <c r="FD1488" s="107"/>
      <c r="FE1488" s="107"/>
      <c r="FF1488" s="107"/>
      <c r="FG1488" s="107"/>
      <c r="FH1488" s="107"/>
      <c r="FI1488" s="107"/>
      <c r="FJ1488" s="107"/>
      <c r="FK1488" s="107"/>
      <c r="FL1488" s="107"/>
      <c r="FM1488" s="107"/>
      <c r="FN1488" s="107"/>
      <c r="FO1488" s="107"/>
      <c r="FP1488" s="107"/>
      <c r="FQ1488" s="107"/>
      <c r="FR1488" s="107"/>
      <c r="FS1488" s="107"/>
      <c r="FT1488" s="107"/>
      <c r="FU1488" s="107"/>
      <c r="FV1488" s="107"/>
      <c r="FW1488" s="107"/>
      <c r="FX1488" s="107"/>
      <c r="FY1488" s="107"/>
      <c r="FZ1488" s="107"/>
      <c r="GA1488" s="107"/>
      <c r="GB1488" s="107"/>
      <c r="GC1488" s="107"/>
      <c r="GD1488" s="107"/>
      <c r="GE1488" s="107"/>
      <c r="GF1488" s="107"/>
      <c r="GG1488" s="107"/>
      <c r="GH1488" s="107"/>
      <c r="GI1488" s="107"/>
      <c r="GJ1488" s="107"/>
      <c r="GK1488" s="107"/>
      <c r="GL1488" s="107"/>
      <c r="GM1488" s="107"/>
      <c r="GN1488" s="107"/>
      <c r="GO1488" s="107"/>
      <c r="GP1488" s="107"/>
      <c r="GQ1488" s="107"/>
      <c r="GR1488" s="107"/>
      <c r="GS1488" s="107"/>
      <c r="GT1488" s="107"/>
      <c r="GU1488" s="107"/>
      <c r="GV1488" s="107"/>
      <c r="GW1488" s="107"/>
      <c r="GX1488" s="107"/>
      <c r="GY1488" s="107"/>
      <c r="GZ1488" s="107"/>
      <c r="HA1488" s="107"/>
      <c r="HB1488" s="107"/>
      <c r="HC1488" s="107"/>
      <c r="HD1488" s="107"/>
      <c r="HE1488" s="107"/>
      <c r="HF1488" s="107"/>
      <c r="HG1488" s="107"/>
      <c r="HH1488" s="107"/>
      <c r="HI1488" s="107"/>
      <c r="HJ1488" s="107"/>
      <c r="HK1488" s="107"/>
      <c r="HL1488" s="107"/>
      <c r="HM1488" s="107"/>
      <c r="HN1488" s="107"/>
      <c r="HO1488" s="107"/>
      <c r="HP1488" s="107"/>
      <c r="HQ1488" s="107"/>
      <c r="HR1488" s="107"/>
      <c r="HS1488" s="107"/>
      <c r="HT1488" s="107"/>
      <c r="HU1488" s="107"/>
      <c r="HV1488" s="107"/>
      <c r="HW1488" s="107"/>
      <c r="HX1488" s="107"/>
      <c r="HY1488" s="107"/>
      <c r="HZ1488" s="107"/>
      <c r="IA1488" s="107"/>
      <c r="IB1488" s="107"/>
      <c r="IC1488" s="107"/>
      <c r="ID1488" s="107"/>
      <c r="IE1488" s="107"/>
      <c r="IF1488" s="107"/>
      <c r="IG1488" s="107"/>
      <c r="IH1488" s="107"/>
      <c r="II1488" s="107"/>
      <c r="IJ1488" s="107"/>
      <c r="IK1488" s="107"/>
      <c r="IL1488" s="108"/>
      <c r="IM1488" s="108"/>
    </row>
    <row r="1489" spans="1:247" s="9" customFormat="1" ht="27.75" customHeight="1">
      <c r="A1489" s="20" t="s">
        <v>900</v>
      </c>
      <c r="B1489" s="20" t="s">
        <v>931</v>
      </c>
      <c r="C1489" s="106" t="s">
        <v>900</v>
      </c>
      <c r="D1489" s="20"/>
      <c r="E1489" s="20"/>
      <c r="F1489" s="48">
        <v>0.8</v>
      </c>
      <c r="G1489" s="48">
        <v>0.8</v>
      </c>
      <c r="H1489" s="23" t="s">
        <v>894</v>
      </c>
      <c r="I1489" s="20" t="s">
        <v>354</v>
      </c>
      <c r="J1489" s="103"/>
      <c r="K1489" s="104">
        <v>8</v>
      </c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7"/>
      <c r="AV1489" s="107"/>
      <c r="AW1489" s="107"/>
      <c r="AX1489" s="107"/>
      <c r="AY1489" s="107"/>
      <c r="AZ1489" s="107"/>
      <c r="BA1489" s="107"/>
      <c r="BB1489" s="107"/>
      <c r="BC1489" s="107"/>
      <c r="BD1489" s="107"/>
      <c r="BE1489" s="107"/>
      <c r="BF1489" s="107"/>
      <c r="BG1489" s="107"/>
      <c r="BH1489" s="107"/>
      <c r="BI1489" s="107"/>
      <c r="BJ1489" s="107"/>
      <c r="BK1489" s="107"/>
      <c r="BL1489" s="107"/>
      <c r="BM1489" s="107"/>
      <c r="BN1489" s="107"/>
      <c r="BO1489" s="107"/>
      <c r="BP1489" s="107"/>
      <c r="BQ1489" s="107"/>
      <c r="BR1489" s="107"/>
      <c r="BS1489" s="107"/>
      <c r="BT1489" s="107"/>
      <c r="BU1489" s="107"/>
      <c r="BV1489" s="107"/>
      <c r="BW1489" s="107"/>
      <c r="BX1489" s="107"/>
      <c r="BY1489" s="107"/>
      <c r="BZ1489" s="107"/>
      <c r="CA1489" s="107"/>
      <c r="CB1489" s="107"/>
      <c r="CC1489" s="107"/>
      <c r="CD1489" s="107"/>
      <c r="CE1489" s="107"/>
      <c r="CF1489" s="107"/>
      <c r="CG1489" s="107"/>
      <c r="CH1489" s="107"/>
      <c r="CI1489" s="107"/>
      <c r="CJ1489" s="107"/>
      <c r="CK1489" s="107"/>
      <c r="CL1489" s="107"/>
      <c r="CM1489" s="107"/>
      <c r="CN1489" s="107"/>
      <c r="CO1489" s="107"/>
      <c r="CP1489" s="107"/>
      <c r="CQ1489" s="107"/>
      <c r="CR1489" s="107"/>
      <c r="CS1489" s="107"/>
      <c r="CT1489" s="107"/>
      <c r="CU1489" s="107"/>
      <c r="CV1489" s="107"/>
      <c r="CW1489" s="107"/>
      <c r="CX1489" s="107"/>
      <c r="CY1489" s="107"/>
      <c r="CZ1489" s="107"/>
      <c r="DA1489" s="107"/>
      <c r="DB1489" s="107"/>
      <c r="DC1489" s="107"/>
      <c r="DD1489" s="107"/>
      <c r="DE1489" s="107"/>
      <c r="DF1489" s="107"/>
      <c r="DG1489" s="107"/>
      <c r="DH1489" s="107"/>
      <c r="DI1489" s="107"/>
      <c r="DJ1489" s="107"/>
      <c r="DK1489" s="107"/>
      <c r="DL1489" s="107"/>
      <c r="DM1489" s="107"/>
      <c r="DN1489" s="107"/>
      <c r="DO1489" s="107"/>
      <c r="DP1489" s="107"/>
      <c r="DQ1489" s="107"/>
      <c r="DR1489" s="107"/>
      <c r="DS1489" s="107"/>
      <c r="DT1489" s="107"/>
      <c r="DU1489" s="107"/>
      <c r="DV1489" s="107"/>
      <c r="DW1489" s="107"/>
      <c r="DX1489" s="107"/>
      <c r="DY1489" s="107"/>
      <c r="DZ1489" s="107"/>
      <c r="EA1489" s="107"/>
      <c r="EB1489" s="107"/>
      <c r="EC1489" s="107"/>
      <c r="ED1489" s="107"/>
      <c r="EE1489" s="107"/>
      <c r="EF1489" s="107"/>
      <c r="EG1489" s="107"/>
      <c r="EH1489" s="107"/>
      <c r="EI1489" s="107"/>
      <c r="EJ1489" s="107"/>
      <c r="EK1489" s="107"/>
      <c r="EL1489" s="107"/>
      <c r="EM1489" s="107"/>
      <c r="EN1489" s="107"/>
      <c r="EO1489" s="107"/>
      <c r="EP1489" s="107"/>
      <c r="EQ1489" s="107"/>
      <c r="ER1489" s="107"/>
      <c r="ES1489" s="107"/>
      <c r="ET1489" s="107"/>
      <c r="EU1489" s="107"/>
      <c r="EV1489" s="107"/>
      <c r="EW1489" s="107"/>
      <c r="EX1489" s="107"/>
      <c r="EY1489" s="107"/>
      <c r="EZ1489" s="107"/>
      <c r="FA1489" s="107"/>
      <c r="FB1489" s="107"/>
      <c r="FC1489" s="107"/>
      <c r="FD1489" s="107"/>
      <c r="FE1489" s="107"/>
      <c r="FF1489" s="107"/>
      <c r="FG1489" s="107"/>
      <c r="FH1489" s="107"/>
      <c r="FI1489" s="107"/>
      <c r="FJ1489" s="107"/>
      <c r="FK1489" s="107"/>
      <c r="FL1489" s="107"/>
      <c r="FM1489" s="107"/>
      <c r="FN1489" s="107"/>
      <c r="FO1489" s="107"/>
      <c r="FP1489" s="107"/>
      <c r="FQ1489" s="107"/>
      <c r="FR1489" s="107"/>
      <c r="FS1489" s="107"/>
      <c r="FT1489" s="107"/>
      <c r="FU1489" s="107"/>
      <c r="FV1489" s="107"/>
      <c r="FW1489" s="107"/>
      <c r="FX1489" s="107"/>
      <c r="FY1489" s="107"/>
      <c r="FZ1489" s="107"/>
      <c r="GA1489" s="107"/>
      <c r="GB1489" s="107"/>
      <c r="GC1489" s="107"/>
      <c r="GD1489" s="107"/>
      <c r="GE1489" s="107"/>
      <c r="GF1489" s="107"/>
      <c r="GG1489" s="107"/>
      <c r="GH1489" s="107"/>
      <c r="GI1489" s="107"/>
      <c r="GJ1489" s="107"/>
      <c r="GK1489" s="107"/>
      <c r="GL1489" s="107"/>
      <c r="GM1489" s="107"/>
      <c r="GN1489" s="107"/>
      <c r="GO1489" s="107"/>
      <c r="GP1489" s="107"/>
      <c r="GQ1489" s="107"/>
      <c r="GR1489" s="107"/>
      <c r="GS1489" s="107"/>
      <c r="GT1489" s="107"/>
      <c r="GU1489" s="107"/>
      <c r="GV1489" s="107"/>
      <c r="GW1489" s="107"/>
      <c r="GX1489" s="107"/>
      <c r="GY1489" s="107"/>
      <c r="GZ1489" s="107"/>
      <c r="HA1489" s="107"/>
      <c r="HB1489" s="107"/>
      <c r="HC1489" s="107"/>
      <c r="HD1489" s="107"/>
      <c r="HE1489" s="107"/>
      <c r="HF1489" s="107"/>
      <c r="HG1489" s="107"/>
      <c r="HH1489" s="107"/>
      <c r="HI1489" s="107"/>
      <c r="HJ1489" s="107"/>
      <c r="HK1489" s="107"/>
      <c r="HL1489" s="107"/>
      <c r="HM1489" s="107"/>
      <c r="HN1489" s="107"/>
      <c r="HO1489" s="107"/>
      <c r="HP1489" s="107"/>
      <c r="HQ1489" s="107"/>
      <c r="HR1489" s="107"/>
      <c r="HS1489" s="107"/>
      <c r="HT1489" s="107"/>
      <c r="HU1489" s="107"/>
      <c r="HV1489" s="107"/>
      <c r="HW1489" s="107"/>
      <c r="HX1489" s="107"/>
      <c r="HY1489" s="107"/>
      <c r="HZ1489" s="107"/>
      <c r="IA1489" s="107"/>
      <c r="IB1489" s="107"/>
      <c r="IC1489" s="107"/>
      <c r="ID1489" s="107"/>
      <c r="IE1489" s="107"/>
      <c r="IF1489" s="107"/>
      <c r="IG1489" s="107"/>
      <c r="IH1489" s="107"/>
      <c r="II1489" s="107"/>
      <c r="IJ1489" s="107"/>
      <c r="IK1489" s="107"/>
      <c r="IL1489" s="108"/>
      <c r="IM1489" s="108"/>
    </row>
    <row r="1490" spans="1:247" s="9" customFormat="1" ht="27.75" customHeight="1">
      <c r="A1490" s="20" t="s">
        <v>900</v>
      </c>
      <c r="B1490" s="20" t="s">
        <v>742</v>
      </c>
      <c r="C1490" s="106" t="s">
        <v>900</v>
      </c>
      <c r="D1490" s="20"/>
      <c r="E1490" s="20"/>
      <c r="F1490" s="48">
        <v>17.4</v>
      </c>
      <c r="G1490" s="48">
        <v>17.4</v>
      </c>
      <c r="H1490" s="23" t="s">
        <v>894</v>
      </c>
      <c r="I1490" s="20" t="s">
        <v>354</v>
      </c>
      <c r="J1490" s="103"/>
      <c r="K1490" s="104">
        <v>174</v>
      </c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7"/>
      <c r="AV1490" s="107"/>
      <c r="AW1490" s="107"/>
      <c r="AX1490" s="107"/>
      <c r="AY1490" s="107"/>
      <c r="AZ1490" s="107"/>
      <c r="BA1490" s="107"/>
      <c r="BB1490" s="107"/>
      <c r="BC1490" s="107"/>
      <c r="BD1490" s="107"/>
      <c r="BE1490" s="107"/>
      <c r="BF1490" s="107"/>
      <c r="BG1490" s="107"/>
      <c r="BH1490" s="107"/>
      <c r="BI1490" s="107"/>
      <c r="BJ1490" s="107"/>
      <c r="BK1490" s="107"/>
      <c r="BL1490" s="107"/>
      <c r="BM1490" s="107"/>
      <c r="BN1490" s="107"/>
      <c r="BO1490" s="107"/>
      <c r="BP1490" s="107"/>
      <c r="BQ1490" s="107"/>
      <c r="BR1490" s="107"/>
      <c r="BS1490" s="107"/>
      <c r="BT1490" s="107"/>
      <c r="BU1490" s="107"/>
      <c r="BV1490" s="107"/>
      <c r="BW1490" s="107"/>
      <c r="BX1490" s="107"/>
      <c r="BY1490" s="107"/>
      <c r="BZ1490" s="107"/>
      <c r="CA1490" s="107"/>
      <c r="CB1490" s="107"/>
      <c r="CC1490" s="107"/>
      <c r="CD1490" s="107"/>
      <c r="CE1490" s="107"/>
      <c r="CF1490" s="107"/>
      <c r="CG1490" s="107"/>
      <c r="CH1490" s="107"/>
      <c r="CI1490" s="107"/>
      <c r="CJ1490" s="107"/>
      <c r="CK1490" s="107"/>
      <c r="CL1490" s="107"/>
      <c r="CM1490" s="107"/>
      <c r="CN1490" s="107"/>
      <c r="CO1490" s="107"/>
      <c r="CP1490" s="107"/>
      <c r="CQ1490" s="107"/>
      <c r="CR1490" s="107"/>
      <c r="CS1490" s="107"/>
      <c r="CT1490" s="107"/>
      <c r="CU1490" s="107"/>
      <c r="CV1490" s="107"/>
      <c r="CW1490" s="107"/>
      <c r="CX1490" s="107"/>
      <c r="CY1490" s="107"/>
      <c r="CZ1490" s="107"/>
      <c r="DA1490" s="107"/>
      <c r="DB1490" s="107"/>
      <c r="DC1490" s="107"/>
      <c r="DD1490" s="107"/>
      <c r="DE1490" s="107"/>
      <c r="DF1490" s="107"/>
      <c r="DG1490" s="107"/>
      <c r="DH1490" s="107"/>
      <c r="DI1490" s="107"/>
      <c r="DJ1490" s="107"/>
      <c r="DK1490" s="107"/>
      <c r="DL1490" s="107"/>
      <c r="DM1490" s="107"/>
      <c r="DN1490" s="107"/>
      <c r="DO1490" s="107"/>
      <c r="DP1490" s="107"/>
      <c r="DQ1490" s="107"/>
      <c r="DR1490" s="107"/>
      <c r="DS1490" s="107"/>
      <c r="DT1490" s="107"/>
      <c r="DU1490" s="107"/>
      <c r="DV1490" s="107"/>
      <c r="DW1490" s="107"/>
      <c r="DX1490" s="107"/>
      <c r="DY1490" s="107"/>
      <c r="DZ1490" s="107"/>
      <c r="EA1490" s="107"/>
      <c r="EB1490" s="107"/>
      <c r="EC1490" s="107"/>
      <c r="ED1490" s="107"/>
      <c r="EE1490" s="107"/>
      <c r="EF1490" s="107"/>
      <c r="EG1490" s="107"/>
      <c r="EH1490" s="107"/>
      <c r="EI1490" s="107"/>
      <c r="EJ1490" s="107"/>
      <c r="EK1490" s="107"/>
      <c r="EL1490" s="107"/>
      <c r="EM1490" s="107"/>
      <c r="EN1490" s="107"/>
      <c r="EO1490" s="107"/>
      <c r="EP1490" s="107"/>
      <c r="EQ1490" s="107"/>
      <c r="ER1490" s="107"/>
      <c r="ES1490" s="107"/>
      <c r="ET1490" s="107"/>
      <c r="EU1490" s="107"/>
      <c r="EV1490" s="107"/>
      <c r="EW1490" s="107"/>
      <c r="EX1490" s="107"/>
      <c r="EY1490" s="107"/>
      <c r="EZ1490" s="107"/>
      <c r="FA1490" s="107"/>
      <c r="FB1490" s="107"/>
      <c r="FC1490" s="107"/>
      <c r="FD1490" s="107"/>
      <c r="FE1490" s="107"/>
      <c r="FF1490" s="107"/>
      <c r="FG1490" s="107"/>
      <c r="FH1490" s="107"/>
      <c r="FI1490" s="107"/>
      <c r="FJ1490" s="107"/>
      <c r="FK1490" s="107"/>
      <c r="FL1490" s="107"/>
      <c r="FM1490" s="107"/>
      <c r="FN1490" s="107"/>
      <c r="FO1490" s="107"/>
      <c r="FP1490" s="107"/>
      <c r="FQ1490" s="107"/>
      <c r="FR1490" s="107"/>
      <c r="FS1490" s="107"/>
      <c r="FT1490" s="107"/>
      <c r="FU1490" s="107"/>
      <c r="FV1490" s="107"/>
      <c r="FW1490" s="107"/>
      <c r="FX1490" s="107"/>
      <c r="FY1490" s="107"/>
      <c r="FZ1490" s="107"/>
      <c r="GA1490" s="107"/>
      <c r="GB1490" s="107"/>
      <c r="GC1490" s="107"/>
      <c r="GD1490" s="107"/>
      <c r="GE1490" s="107"/>
      <c r="GF1490" s="107"/>
      <c r="GG1490" s="107"/>
      <c r="GH1490" s="107"/>
      <c r="GI1490" s="107"/>
      <c r="GJ1490" s="107"/>
      <c r="GK1490" s="107"/>
      <c r="GL1490" s="107"/>
      <c r="GM1490" s="107"/>
      <c r="GN1490" s="107"/>
      <c r="GO1490" s="107"/>
      <c r="GP1490" s="107"/>
      <c r="GQ1490" s="107"/>
      <c r="GR1490" s="107"/>
      <c r="GS1490" s="107"/>
      <c r="GT1490" s="107"/>
      <c r="GU1490" s="107"/>
      <c r="GV1490" s="107"/>
      <c r="GW1490" s="107"/>
      <c r="GX1490" s="107"/>
      <c r="GY1490" s="107"/>
      <c r="GZ1490" s="107"/>
      <c r="HA1490" s="107"/>
      <c r="HB1490" s="107"/>
      <c r="HC1490" s="107"/>
      <c r="HD1490" s="107"/>
      <c r="HE1490" s="107"/>
      <c r="HF1490" s="107"/>
      <c r="HG1490" s="107"/>
      <c r="HH1490" s="107"/>
      <c r="HI1490" s="107"/>
      <c r="HJ1490" s="107"/>
      <c r="HK1490" s="107"/>
      <c r="HL1490" s="107"/>
      <c r="HM1490" s="107"/>
      <c r="HN1490" s="107"/>
      <c r="HO1490" s="107"/>
      <c r="HP1490" s="107"/>
      <c r="HQ1490" s="107"/>
      <c r="HR1490" s="107"/>
      <c r="HS1490" s="107"/>
      <c r="HT1490" s="107"/>
      <c r="HU1490" s="107"/>
      <c r="HV1490" s="107"/>
      <c r="HW1490" s="107"/>
      <c r="HX1490" s="107"/>
      <c r="HY1490" s="107"/>
      <c r="HZ1490" s="107"/>
      <c r="IA1490" s="107"/>
      <c r="IB1490" s="107"/>
      <c r="IC1490" s="107"/>
      <c r="ID1490" s="107"/>
      <c r="IE1490" s="107"/>
      <c r="IF1490" s="107"/>
      <c r="IG1490" s="107"/>
      <c r="IH1490" s="107"/>
      <c r="II1490" s="107"/>
      <c r="IJ1490" s="107"/>
      <c r="IK1490" s="107"/>
      <c r="IL1490" s="108"/>
      <c r="IM1490" s="108"/>
    </row>
    <row r="1491" spans="1:247" s="9" customFormat="1" ht="27.75" customHeight="1">
      <c r="A1491" s="20" t="s">
        <v>900</v>
      </c>
      <c r="B1491" s="20" t="s">
        <v>932</v>
      </c>
      <c r="C1491" s="106" t="s">
        <v>900</v>
      </c>
      <c r="D1491" s="20"/>
      <c r="E1491" s="20"/>
      <c r="F1491" s="48">
        <v>7.9</v>
      </c>
      <c r="G1491" s="48">
        <v>7.9</v>
      </c>
      <c r="H1491" s="23" t="s">
        <v>894</v>
      </c>
      <c r="I1491" s="20" t="s">
        <v>354</v>
      </c>
      <c r="J1491" s="103"/>
      <c r="K1491" s="104">
        <v>79</v>
      </c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7"/>
      <c r="AV1491" s="107"/>
      <c r="AW1491" s="107"/>
      <c r="AX1491" s="107"/>
      <c r="AY1491" s="107"/>
      <c r="AZ1491" s="107"/>
      <c r="BA1491" s="107"/>
      <c r="BB1491" s="107"/>
      <c r="BC1491" s="107"/>
      <c r="BD1491" s="107"/>
      <c r="BE1491" s="107"/>
      <c r="BF1491" s="107"/>
      <c r="BG1491" s="107"/>
      <c r="BH1491" s="107"/>
      <c r="BI1491" s="107"/>
      <c r="BJ1491" s="107"/>
      <c r="BK1491" s="107"/>
      <c r="BL1491" s="107"/>
      <c r="BM1491" s="107"/>
      <c r="BN1491" s="107"/>
      <c r="BO1491" s="107"/>
      <c r="BP1491" s="107"/>
      <c r="BQ1491" s="107"/>
      <c r="BR1491" s="107"/>
      <c r="BS1491" s="107"/>
      <c r="BT1491" s="107"/>
      <c r="BU1491" s="107"/>
      <c r="BV1491" s="107"/>
      <c r="BW1491" s="107"/>
      <c r="BX1491" s="107"/>
      <c r="BY1491" s="107"/>
      <c r="BZ1491" s="107"/>
      <c r="CA1491" s="107"/>
      <c r="CB1491" s="107"/>
      <c r="CC1491" s="107"/>
      <c r="CD1491" s="107"/>
      <c r="CE1491" s="107"/>
      <c r="CF1491" s="107"/>
      <c r="CG1491" s="107"/>
      <c r="CH1491" s="107"/>
      <c r="CI1491" s="107"/>
      <c r="CJ1491" s="107"/>
      <c r="CK1491" s="107"/>
      <c r="CL1491" s="107"/>
      <c r="CM1491" s="107"/>
      <c r="CN1491" s="107"/>
      <c r="CO1491" s="107"/>
      <c r="CP1491" s="107"/>
      <c r="CQ1491" s="107"/>
      <c r="CR1491" s="107"/>
      <c r="CS1491" s="107"/>
      <c r="CT1491" s="107"/>
      <c r="CU1491" s="107"/>
      <c r="CV1491" s="107"/>
      <c r="CW1491" s="107"/>
      <c r="CX1491" s="107"/>
      <c r="CY1491" s="107"/>
      <c r="CZ1491" s="107"/>
      <c r="DA1491" s="107"/>
      <c r="DB1491" s="107"/>
      <c r="DC1491" s="107"/>
      <c r="DD1491" s="107"/>
      <c r="DE1491" s="107"/>
      <c r="DF1491" s="107"/>
      <c r="DG1491" s="107"/>
      <c r="DH1491" s="107"/>
      <c r="DI1491" s="107"/>
      <c r="DJ1491" s="107"/>
      <c r="DK1491" s="107"/>
      <c r="DL1491" s="107"/>
      <c r="DM1491" s="107"/>
      <c r="DN1491" s="107"/>
      <c r="DO1491" s="107"/>
      <c r="DP1491" s="107"/>
      <c r="DQ1491" s="107"/>
      <c r="DR1491" s="107"/>
      <c r="DS1491" s="107"/>
      <c r="DT1491" s="107"/>
      <c r="DU1491" s="107"/>
      <c r="DV1491" s="107"/>
      <c r="DW1491" s="107"/>
      <c r="DX1491" s="107"/>
      <c r="DY1491" s="107"/>
      <c r="DZ1491" s="107"/>
      <c r="EA1491" s="107"/>
      <c r="EB1491" s="107"/>
      <c r="EC1491" s="107"/>
      <c r="ED1491" s="107"/>
      <c r="EE1491" s="107"/>
      <c r="EF1491" s="107"/>
      <c r="EG1491" s="107"/>
      <c r="EH1491" s="107"/>
      <c r="EI1491" s="107"/>
      <c r="EJ1491" s="107"/>
      <c r="EK1491" s="107"/>
      <c r="EL1491" s="107"/>
      <c r="EM1491" s="107"/>
      <c r="EN1491" s="107"/>
      <c r="EO1491" s="107"/>
      <c r="EP1491" s="107"/>
      <c r="EQ1491" s="107"/>
      <c r="ER1491" s="107"/>
      <c r="ES1491" s="107"/>
      <c r="ET1491" s="107"/>
      <c r="EU1491" s="107"/>
      <c r="EV1491" s="107"/>
      <c r="EW1491" s="107"/>
      <c r="EX1491" s="107"/>
      <c r="EY1491" s="107"/>
      <c r="EZ1491" s="107"/>
      <c r="FA1491" s="107"/>
      <c r="FB1491" s="107"/>
      <c r="FC1491" s="107"/>
      <c r="FD1491" s="107"/>
      <c r="FE1491" s="107"/>
      <c r="FF1491" s="107"/>
      <c r="FG1491" s="107"/>
      <c r="FH1491" s="107"/>
      <c r="FI1491" s="107"/>
      <c r="FJ1491" s="107"/>
      <c r="FK1491" s="107"/>
      <c r="FL1491" s="107"/>
      <c r="FM1491" s="107"/>
      <c r="FN1491" s="107"/>
      <c r="FO1491" s="107"/>
      <c r="FP1491" s="107"/>
      <c r="FQ1491" s="107"/>
      <c r="FR1491" s="107"/>
      <c r="FS1491" s="107"/>
      <c r="FT1491" s="107"/>
      <c r="FU1491" s="107"/>
      <c r="FV1491" s="107"/>
      <c r="FW1491" s="107"/>
      <c r="FX1491" s="107"/>
      <c r="FY1491" s="107"/>
      <c r="FZ1491" s="107"/>
      <c r="GA1491" s="107"/>
      <c r="GB1491" s="107"/>
      <c r="GC1491" s="107"/>
      <c r="GD1491" s="107"/>
      <c r="GE1491" s="107"/>
      <c r="GF1491" s="107"/>
      <c r="GG1491" s="107"/>
      <c r="GH1491" s="107"/>
      <c r="GI1491" s="107"/>
      <c r="GJ1491" s="107"/>
      <c r="GK1491" s="107"/>
      <c r="GL1491" s="107"/>
      <c r="GM1491" s="107"/>
      <c r="GN1491" s="107"/>
      <c r="GO1491" s="107"/>
      <c r="GP1491" s="107"/>
      <c r="GQ1491" s="107"/>
      <c r="GR1491" s="107"/>
      <c r="GS1491" s="107"/>
      <c r="GT1491" s="107"/>
      <c r="GU1491" s="107"/>
      <c r="GV1491" s="107"/>
      <c r="GW1491" s="107"/>
      <c r="GX1491" s="107"/>
      <c r="GY1491" s="107"/>
      <c r="GZ1491" s="107"/>
      <c r="HA1491" s="107"/>
      <c r="HB1491" s="107"/>
      <c r="HC1491" s="107"/>
      <c r="HD1491" s="107"/>
      <c r="HE1491" s="107"/>
      <c r="HF1491" s="107"/>
      <c r="HG1491" s="107"/>
      <c r="HH1491" s="107"/>
      <c r="HI1491" s="107"/>
      <c r="HJ1491" s="107"/>
      <c r="HK1491" s="107"/>
      <c r="HL1491" s="107"/>
      <c r="HM1491" s="107"/>
      <c r="HN1491" s="107"/>
      <c r="HO1491" s="107"/>
      <c r="HP1491" s="107"/>
      <c r="HQ1491" s="107"/>
      <c r="HR1491" s="107"/>
      <c r="HS1491" s="107"/>
      <c r="HT1491" s="107"/>
      <c r="HU1491" s="107"/>
      <c r="HV1491" s="107"/>
      <c r="HW1491" s="107"/>
      <c r="HX1491" s="107"/>
      <c r="HY1491" s="107"/>
      <c r="HZ1491" s="107"/>
      <c r="IA1491" s="107"/>
      <c r="IB1491" s="107"/>
      <c r="IC1491" s="107"/>
      <c r="ID1491" s="107"/>
      <c r="IE1491" s="107"/>
      <c r="IF1491" s="107"/>
      <c r="IG1491" s="107"/>
      <c r="IH1491" s="107"/>
      <c r="II1491" s="107"/>
      <c r="IJ1491" s="107"/>
      <c r="IK1491" s="107"/>
      <c r="IL1491" s="108"/>
      <c r="IM1491" s="108"/>
    </row>
    <row r="1492" spans="1:247" s="9" customFormat="1" ht="27.75" customHeight="1">
      <c r="A1492" s="20" t="s">
        <v>900</v>
      </c>
      <c r="B1492" s="20" t="s">
        <v>933</v>
      </c>
      <c r="C1492" s="106" t="s">
        <v>900</v>
      </c>
      <c r="D1492" s="20"/>
      <c r="E1492" s="20"/>
      <c r="F1492" s="48">
        <v>10.1</v>
      </c>
      <c r="G1492" s="48">
        <v>10.1</v>
      </c>
      <c r="H1492" s="23" t="s">
        <v>894</v>
      </c>
      <c r="I1492" s="20" t="s">
        <v>354</v>
      </c>
      <c r="J1492" s="103"/>
      <c r="K1492" s="104">
        <v>101</v>
      </c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7"/>
      <c r="AV1492" s="107"/>
      <c r="AW1492" s="107"/>
      <c r="AX1492" s="107"/>
      <c r="AY1492" s="107"/>
      <c r="AZ1492" s="107"/>
      <c r="BA1492" s="107"/>
      <c r="BB1492" s="107"/>
      <c r="BC1492" s="107"/>
      <c r="BD1492" s="107"/>
      <c r="BE1492" s="107"/>
      <c r="BF1492" s="107"/>
      <c r="BG1492" s="107"/>
      <c r="BH1492" s="107"/>
      <c r="BI1492" s="107"/>
      <c r="BJ1492" s="107"/>
      <c r="BK1492" s="107"/>
      <c r="BL1492" s="107"/>
      <c r="BM1492" s="107"/>
      <c r="BN1492" s="107"/>
      <c r="BO1492" s="107"/>
      <c r="BP1492" s="107"/>
      <c r="BQ1492" s="107"/>
      <c r="BR1492" s="107"/>
      <c r="BS1492" s="107"/>
      <c r="BT1492" s="107"/>
      <c r="BU1492" s="107"/>
      <c r="BV1492" s="107"/>
      <c r="BW1492" s="107"/>
      <c r="BX1492" s="107"/>
      <c r="BY1492" s="107"/>
      <c r="BZ1492" s="107"/>
      <c r="CA1492" s="107"/>
      <c r="CB1492" s="107"/>
      <c r="CC1492" s="107"/>
      <c r="CD1492" s="107"/>
      <c r="CE1492" s="107"/>
      <c r="CF1492" s="107"/>
      <c r="CG1492" s="107"/>
      <c r="CH1492" s="107"/>
      <c r="CI1492" s="107"/>
      <c r="CJ1492" s="107"/>
      <c r="CK1492" s="107"/>
      <c r="CL1492" s="107"/>
      <c r="CM1492" s="107"/>
      <c r="CN1492" s="107"/>
      <c r="CO1492" s="107"/>
      <c r="CP1492" s="107"/>
      <c r="CQ1492" s="107"/>
      <c r="CR1492" s="107"/>
      <c r="CS1492" s="107"/>
      <c r="CT1492" s="107"/>
      <c r="CU1492" s="107"/>
      <c r="CV1492" s="107"/>
      <c r="CW1492" s="107"/>
      <c r="CX1492" s="107"/>
      <c r="CY1492" s="107"/>
      <c r="CZ1492" s="107"/>
      <c r="DA1492" s="107"/>
      <c r="DB1492" s="107"/>
      <c r="DC1492" s="107"/>
      <c r="DD1492" s="107"/>
      <c r="DE1492" s="107"/>
      <c r="DF1492" s="107"/>
      <c r="DG1492" s="107"/>
      <c r="DH1492" s="107"/>
      <c r="DI1492" s="107"/>
      <c r="DJ1492" s="107"/>
      <c r="DK1492" s="107"/>
      <c r="DL1492" s="107"/>
      <c r="DM1492" s="107"/>
      <c r="DN1492" s="107"/>
      <c r="DO1492" s="107"/>
      <c r="DP1492" s="107"/>
      <c r="DQ1492" s="107"/>
      <c r="DR1492" s="107"/>
      <c r="DS1492" s="107"/>
      <c r="DT1492" s="107"/>
      <c r="DU1492" s="107"/>
      <c r="DV1492" s="107"/>
      <c r="DW1492" s="107"/>
      <c r="DX1492" s="107"/>
      <c r="DY1492" s="107"/>
      <c r="DZ1492" s="107"/>
      <c r="EA1492" s="107"/>
      <c r="EB1492" s="107"/>
      <c r="EC1492" s="107"/>
      <c r="ED1492" s="107"/>
      <c r="EE1492" s="107"/>
      <c r="EF1492" s="107"/>
      <c r="EG1492" s="107"/>
      <c r="EH1492" s="107"/>
      <c r="EI1492" s="107"/>
      <c r="EJ1492" s="107"/>
      <c r="EK1492" s="107"/>
      <c r="EL1492" s="107"/>
      <c r="EM1492" s="107"/>
      <c r="EN1492" s="107"/>
      <c r="EO1492" s="107"/>
      <c r="EP1492" s="107"/>
      <c r="EQ1492" s="107"/>
      <c r="ER1492" s="107"/>
      <c r="ES1492" s="107"/>
      <c r="ET1492" s="107"/>
      <c r="EU1492" s="107"/>
      <c r="EV1492" s="107"/>
      <c r="EW1492" s="107"/>
      <c r="EX1492" s="107"/>
      <c r="EY1492" s="107"/>
      <c r="EZ1492" s="107"/>
      <c r="FA1492" s="107"/>
      <c r="FB1492" s="107"/>
      <c r="FC1492" s="107"/>
      <c r="FD1492" s="107"/>
      <c r="FE1492" s="107"/>
      <c r="FF1492" s="107"/>
      <c r="FG1492" s="107"/>
      <c r="FH1492" s="107"/>
      <c r="FI1492" s="107"/>
      <c r="FJ1492" s="107"/>
      <c r="FK1492" s="107"/>
      <c r="FL1492" s="107"/>
      <c r="FM1492" s="107"/>
      <c r="FN1492" s="107"/>
      <c r="FO1492" s="107"/>
      <c r="FP1492" s="107"/>
      <c r="FQ1492" s="107"/>
      <c r="FR1492" s="107"/>
      <c r="FS1492" s="107"/>
      <c r="FT1492" s="107"/>
      <c r="FU1492" s="107"/>
      <c r="FV1492" s="107"/>
      <c r="FW1492" s="107"/>
      <c r="FX1492" s="107"/>
      <c r="FY1492" s="107"/>
      <c r="FZ1492" s="107"/>
      <c r="GA1492" s="107"/>
      <c r="GB1492" s="107"/>
      <c r="GC1492" s="107"/>
      <c r="GD1492" s="107"/>
      <c r="GE1492" s="107"/>
      <c r="GF1492" s="107"/>
      <c r="GG1492" s="107"/>
      <c r="GH1492" s="107"/>
      <c r="GI1492" s="107"/>
      <c r="GJ1492" s="107"/>
      <c r="GK1492" s="107"/>
      <c r="GL1492" s="107"/>
      <c r="GM1492" s="107"/>
      <c r="GN1492" s="107"/>
      <c r="GO1492" s="107"/>
      <c r="GP1492" s="107"/>
      <c r="GQ1492" s="107"/>
      <c r="GR1492" s="107"/>
      <c r="GS1492" s="107"/>
      <c r="GT1492" s="107"/>
      <c r="GU1492" s="107"/>
      <c r="GV1492" s="107"/>
      <c r="GW1492" s="107"/>
      <c r="GX1492" s="107"/>
      <c r="GY1492" s="107"/>
      <c r="GZ1492" s="107"/>
      <c r="HA1492" s="107"/>
      <c r="HB1492" s="107"/>
      <c r="HC1492" s="107"/>
      <c r="HD1492" s="107"/>
      <c r="HE1492" s="107"/>
      <c r="HF1492" s="107"/>
      <c r="HG1492" s="107"/>
      <c r="HH1492" s="107"/>
      <c r="HI1492" s="107"/>
      <c r="HJ1492" s="107"/>
      <c r="HK1492" s="107"/>
      <c r="HL1492" s="107"/>
      <c r="HM1492" s="107"/>
      <c r="HN1492" s="107"/>
      <c r="HO1492" s="107"/>
      <c r="HP1492" s="107"/>
      <c r="HQ1492" s="107"/>
      <c r="HR1492" s="107"/>
      <c r="HS1492" s="107"/>
      <c r="HT1492" s="107"/>
      <c r="HU1492" s="107"/>
      <c r="HV1492" s="107"/>
      <c r="HW1492" s="107"/>
      <c r="HX1492" s="107"/>
      <c r="HY1492" s="107"/>
      <c r="HZ1492" s="107"/>
      <c r="IA1492" s="107"/>
      <c r="IB1492" s="107"/>
      <c r="IC1492" s="107"/>
      <c r="ID1492" s="107"/>
      <c r="IE1492" s="107"/>
      <c r="IF1492" s="107"/>
      <c r="IG1492" s="107"/>
      <c r="IH1492" s="107"/>
      <c r="II1492" s="107"/>
      <c r="IJ1492" s="107"/>
      <c r="IK1492" s="107"/>
      <c r="IL1492" s="108"/>
      <c r="IM1492" s="108"/>
    </row>
    <row r="1493" spans="1:247" s="9" customFormat="1" ht="27.75" customHeight="1">
      <c r="A1493" s="20" t="s">
        <v>900</v>
      </c>
      <c r="B1493" s="20" t="s">
        <v>934</v>
      </c>
      <c r="C1493" s="106" t="s">
        <v>900</v>
      </c>
      <c r="D1493" s="20"/>
      <c r="E1493" s="20"/>
      <c r="F1493" s="48">
        <v>11.4</v>
      </c>
      <c r="G1493" s="48">
        <v>11.4</v>
      </c>
      <c r="H1493" s="23" t="s">
        <v>894</v>
      </c>
      <c r="I1493" s="20" t="s">
        <v>354</v>
      </c>
      <c r="J1493" s="103"/>
      <c r="K1493" s="104">
        <v>114</v>
      </c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7"/>
      <c r="AV1493" s="107"/>
      <c r="AW1493" s="107"/>
      <c r="AX1493" s="107"/>
      <c r="AY1493" s="107"/>
      <c r="AZ1493" s="107"/>
      <c r="BA1493" s="107"/>
      <c r="BB1493" s="107"/>
      <c r="BC1493" s="107"/>
      <c r="BD1493" s="107"/>
      <c r="BE1493" s="107"/>
      <c r="BF1493" s="107"/>
      <c r="BG1493" s="107"/>
      <c r="BH1493" s="107"/>
      <c r="BI1493" s="107"/>
      <c r="BJ1493" s="107"/>
      <c r="BK1493" s="107"/>
      <c r="BL1493" s="107"/>
      <c r="BM1493" s="107"/>
      <c r="BN1493" s="107"/>
      <c r="BO1493" s="107"/>
      <c r="BP1493" s="107"/>
      <c r="BQ1493" s="107"/>
      <c r="BR1493" s="107"/>
      <c r="BS1493" s="107"/>
      <c r="BT1493" s="107"/>
      <c r="BU1493" s="107"/>
      <c r="BV1493" s="107"/>
      <c r="BW1493" s="107"/>
      <c r="BX1493" s="107"/>
      <c r="BY1493" s="107"/>
      <c r="BZ1493" s="107"/>
      <c r="CA1493" s="107"/>
      <c r="CB1493" s="107"/>
      <c r="CC1493" s="107"/>
      <c r="CD1493" s="107"/>
      <c r="CE1493" s="107"/>
      <c r="CF1493" s="107"/>
      <c r="CG1493" s="107"/>
      <c r="CH1493" s="107"/>
      <c r="CI1493" s="107"/>
      <c r="CJ1493" s="107"/>
      <c r="CK1493" s="107"/>
      <c r="CL1493" s="107"/>
      <c r="CM1493" s="107"/>
      <c r="CN1493" s="107"/>
      <c r="CO1493" s="107"/>
      <c r="CP1493" s="107"/>
      <c r="CQ1493" s="107"/>
      <c r="CR1493" s="107"/>
      <c r="CS1493" s="107"/>
      <c r="CT1493" s="107"/>
      <c r="CU1493" s="107"/>
      <c r="CV1493" s="107"/>
      <c r="CW1493" s="107"/>
      <c r="CX1493" s="107"/>
      <c r="CY1493" s="107"/>
      <c r="CZ1493" s="107"/>
      <c r="DA1493" s="107"/>
      <c r="DB1493" s="107"/>
      <c r="DC1493" s="107"/>
      <c r="DD1493" s="107"/>
      <c r="DE1493" s="107"/>
      <c r="DF1493" s="107"/>
      <c r="DG1493" s="107"/>
      <c r="DH1493" s="107"/>
      <c r="DI1493" s="107"/>
      <c r="DJ1493" s="107"/>
      <c r="DK1493" s="107"/>
      <c r="DL1493" s="107"/>
      <c r="DM1493" s="107"/>
      <c r="DN1493" s="107"/>
      <c r="DO1493" s="107"/>
      <c r="DP1493" s="107"/>
      <c r="DQ1493" s="107"/>
      <c r="DR1493" s="107"/>
      <c r="DS1493" s="107"/>
      <c r="DT1493" s="107"/>
      <c r="DU1493" s="107"/>
      <c r="DV1493" s="107"/>
      <c r="DW1493" s="107"/>
      <c r="DX1493" s="107"/>
      <c r="DY1493" s="107"/>
      <c r="DZ1493" s="107"/>
      <c r="EA1493" s="107"/>
      <c r="EB1493" s="107"/>
      <c r="EC1493" s="107"/>
      <c r="ED1493" s="107"/>
      <c r="EE1493" s="107"/>
      <c r="EF1493" s="107"/>
      <c r="EG1493" s="107"/>
      <c r="EH1493" s="107"/>
      <c r="EI1493" s="107"/>
      <c r="EJ1493" s="107"/>
      <c r="EK1493" s="107"/>
      <c r="EL1493" s="107"/>
      <c r="EM1493" s="107"/>
      <c r="EN1493" s="107"/>
      <c r="EO1493" s="107"/>
      <c r="EP1493" s="107"/>
      <c r="EQ1493" s="107"/>
      <c r="ER1493" s="107"/>
      <c r="ES1493" s="107"/>
      <c r="ET1493" s="107"/>
      <c r="EU1493" s="107"/>
      <c r="EV1493" s="107"/>
      <c r="EW1493" s="107"/>
      <c r="EX1493" s="107"/>
      <c r="EY1493" s="107"/>
      <c r="EZ1493" s="107"/>
      <c r="FA1493" s="107"/>
      <c r="FB1493" s="107"/>
      <c r="FC1493" s="107"/>
      <c r="FD1493" s="107"/>
      <c r="FE1493" s="107"/>
      <c r="FF1493" s="107"/>
      <c r="FG1493" s="107"/>
      <c r="FH1493" s="107"/>
      <c r="FI1493" s="107"/>
      <c r="FJ1493" s="107"/>
      <c r="FK1493" s="107"/>
      <c r="FL1493" s="107"/>
      <c r="FM1493" s="107"/>
      <c r="FN1493" s="107"/>
      <c r="FO1493" s="107"/>
      <c r="FP1493" s="107"/>
      <c r="FQ1493" s="107"/>
      <c r="FR1493" s="107"/>
      <c r="FS1493" s="107"/>
      <c r="FT1493" s="107"/>
      <c r="FU1493" s="107"/>
      <c r="FV1493" s="107"/>
      <c r="FW1493" s="107"/>
      <c r="FX1493" s="107"/>
      <c r="FY1493" s="107"/>
      <c r="FZ1493" s="107"/>
      <c r="GA1493" s="107"/>
      <c r="GB1493" s="107"/>
      <c r="GC1493" s="107"/>
      <c r="GD1493" s="107"/>
      <c r="GE1493" s="107"/>
      <c r="GF1493" s="107"/>
      <c r="GG1493" s="107"/>
      <c r="GH1493" s="107"/>
      <c r="GI1493" s="107"/>
      <c r="GJ1493" s="107"/>
      <c r="GK1493" s="107"/>
      <c r="GL1493" s="107"/>
      <c r="GM1493" s="107"/>
      <c r="GN1493" s="107"/>
      <c r="GO1493" s="107"/>
      <c r="GP1493" s="107"/>
      <c r="GQ1493" s="107"/>
      <c r="GR1493" s="107"/>
      <c r="GS1493" s="107"/>
      <c r="GT1493" s="107"/>
      <c r="GU1493" s="107"/>
      <c r="GV1493" s="107"/>
      <c r="GW1493" s="107"/>
      <c r="GX1493" s="107"/>
      <c r="GY1493" s="107"/>
      <c r="GZ1493" s="107"/>
      <c r="HA1493" s="107"/>
      <c r="HB1493" s="107"/>
      <c r="HC1493" s="107"/>
      <c r="HD1493" s="107"/>
      <c r="HE1493" s="107"/>
      <c r="HF1493" s="107"/>
      <c r="HG1493" s="107"/>
      <c r="HH1493" s="107"/>
      <c r="HI1493" s="107"/>
      <c r="HJ1493" s="107"/>
      <c r="HK1493" s="107"/>
      <c r="HL1493" s="107"/>
      <c r="HM1493" s="107"/>
      <c r="HN1493" s="107"/>
      <c r="HO1493" s="107"/>
      <c r="HP1493" s="107"/>
      <c r="HQ1493" s="107"/>
      <c r="HR1493" s="107"/>
      <c r="HS1493" s="107"/>
      <c r="HT1493" s="107"/>
      <c r="HU1493" s="107"/>
      <c r="HV1493" s="107"/>
      <c r="HW1493" s="107"/>
      <c r="HX1493" s="107"/>
      <c r="HY1493" s="107"/>
      <c r="HZ1493" s="107"/>
      <c r="IA1493" s="107"/>
      <c r="IB1493" s="107"/>
      <c r="IC1493" s="107"/>
      <c r="ID1493" s="107"/>
      <c r="IE1493" s="107"/>
      <c r="IF1493" s="107"/>
      <c r="IG1493" s="107"/>
      <c r="IH1493" s="107"/>
      <c r="II1493" s="107"/>
      <c r="IJ1493" s="107"/>
      <c r="IK1493" s="107"/>
      <c r="IL1493" s="108"/>
      <c r="IM1493" s="108"/>
    </row>
    <row r="1494" spans="1:247" s="9" customFormat="1" ht="27.75" customHeight="1">
      <c r="A1494" s="20" t="s">
        <v>900</v>
      </c>
      <c r="B1494" s="20" t="s">
        <v>935</v>
      </c>
      <c r="C1494" s="106" t="s">
        <v>900</v>
      </c>
      <c r="D1494" s="20"/>
      <c r="E1494" s="20"/>
      <c r="F1494" s="48">
        <v>5.9</v>
      </c>
      <c r="G1494" s="48">
        <v>5.9</v>
      </c>
      <c r="H1494" s="23" t="s">
        <v>894</v>
      </c>
      <c r="I1494" s="20" t="s">
        <v>354</v>
      </c>
      <c r="J1494" s="103"/>
      <c r="K1494" s="104">
        <v>59</v>
      </c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7"/>
      <c r="AV1494" s="107"/>
      <c r="AW1494" s="107"/>
      <c r="AX1494" s="107"/>
      <c r="AY1494" s="107"/>
      <c r="AZ1494" s="107"/>
      <c r="BA1494" s="107"/>
      <c r="BB1494" s="107"/>
      <c r="BC1494" s="107"/>
      <c r="BD1494" s="107"/>
      <c r="BE1494" s="107"/>
      <c r="BF1494" s="107"/>
      <c r="BG1494" s="107"/>
      <c r="BH1494" s="107"/>
      <c r="BI1494" s="107"/>
      <c r="BJ1494" s="107"/>
      <c r="BK1494" s="107"/>
      <c r="BL1494" s="107"/>
      <c r="BM1494" s="107"/>
      <c r="BN1494" s="107"/>
      <c r="BO1494" s="107"/>
      <c r="BP1494" s="107"/>
      <c r="BQ1494" s="107"/>
      <c r="BR1494" s="107"/>
      <c r="BS1494" s="107"/>
      <c r="BT1494" s="107"/>
      <c r="BU1494" s="107"/>
      <c r="BV1494" s="107"/>
      <c r="BW1494" s="107"/>
      <c r="BX1494" s="107"/>
      <c r="BY1494" s="107"/>
      <c r="BZ1494" s="107"/>
      <c r="CA1494" s="107"/>
      <c r="CB1494" s="107"/>
      <c r="CC1494" s="107"/>
      <c r="CD1494" s="107"/>
      <c r="CE1494" s="107"/>
      <c r="CF1494" s="107"/>
      <c r="CG1494" s="107"/>
      <c r="CH1494" s="107"/>
      <c r="CI1494" s="107"/>
      <c r="CJ1494" s="107"/>
      <c r="CK1494" s="107"/>
      <c r="CL1494" s="107"/>
      <c r="CM1494" s="107"/>
      <c r="CN1494" s="107"/>
      <c r="CO1494" s="107"/>
      <c r="CP1494" s="107"/>
      <c r="CQ1494" s="107"/>
      <c r="CR1494" s="107"/>
      <c r="CS1494" s="107"/>
      <c r="CT1494" s="107"/>
      <c r="CU1494" s="107"/>
      <c r="CV1494" s="107"/>
      <c r="CW1494" s="107"/>
      <c r="CX1494" s="107"/>
      <c r="CY1494" s="107"/>
      <c r="CZ1494" s="107"/>
      <c r="DA1494" s="107"/>
      <c r="DB1494" s="107"/>
      <c r="DC1494" s="107"/>
      <c r="DD1494" s="107"/>
      <c r="DE1494" s="107"/>
      <c r="DF1494" s="107"/>
      <c r="DG1494" s="107"/>
      <c r="DH1494" s="107"/>
      <c r="DI1494" s="107"/>
      <c r="DJ1494" s="107"/>
      <c r="DK1494" s="107"/>
      <c r="DL1494" s="107"/>
      <c r="DM1494" s="107"/>
      <c r="DN1494" s="107"/>
      <c r="DO1494" s="107"/>
      <c r="DP1494" s="107"/>
      <c r="DQ1494" s="107"/>
      <c r="DR1494" s="107"/>
      <c r="DS1494" s="107"/>
      <c r="DT1494" s="107"/>
      <c r="DU1494" s="107"/>
      <c r="DV1494" s="107"/>
      <c r="DW1494" s="107"/>
      <c r="DX1494" s="107"/>
      <c r="DY1494" s="107"/>
      <c r="DZ1494" s="107"/>
      <c r="EA1494" s="107"/>
      <c r="EB1494" s="107"/>
      <c r="EC1494" s="107"/>
      <c r="ED1494" s="107"/>
      <c r="EE1494" s="107"/>
      <c r="EF1494" s="107"/>
      <c r="EG1494" s="107"/>
      <c r="EH1494" s="107"/>
      <c r="EI1494" s="107"/>
      <c r="EJ1494" s="107"/>
      <c r="EK1494" s="107"/>
      <c r="EL1494" s="107"/>
      <c r="EM1494" s="107"/>
      <c r="EN1494" s="107"/>
      <c r="EO1494" s="107"/>
      <c r="EP1494" s="107"/>
      <c r="EQ1494" s="107"/>
      <c r="ER1494" s="107"/>
      <c r="ES1494" s="107"/>
      <c r="ET1494" s="107"/>
      <c r="EU1494" s="107"/>
      <c r="EV1494" s="107"/>
      <c r="EW1494" s="107"/>
      <c r="EX1494" s="107"/>
      <c r="EY1494" s="107"/>
      <c r="EZ1494" s="107"/>
      <c r="FA1494" s="107"/>
      <c r="FB1494" s="107"/>
      <c r="FC1494" s="107"/>
      <c r="FD1494" s="107"/>
      <c r="FE1494" s="107"/>
      <c r="FF1494" s="107"/>
      <c r="FG1494" s="107"/>
      <c r="FH1494" s="107"/>
      <c r="FI1494" s="107"/>
      <c r="FJ1494" s="107"/>
      <c r="FK1494" s="107"/>
      <c r="FL1494" s="107"/>
      <c r="FM1494" s="107"/>
      <c r="FN1494" s="107"/>
      <c r="FO1494" s="107"/>
      <c r="FP1494" s="107"/>
      <c r="FQ1494" s="107"/>
      <c r="FR1494" s="107"/>
      <c r="FS1494" s="107"/>
      <c r="FT1494" s="107"/>
      <c r="FU1494" s="107"/>
      <c r="FV1494" s="107"/>
      <c r="FW1494" s="107"/>
      <c r="FX1494" s="107"/>
      <c r="FY1494" s="107"/>
      <c r="FZ1494" s="107"/>
      <c r="GA1494" s="107"/>
      <c r="GB1494" s="107"/>
      <c r="GC1494" s="107"/>
      <c r="GD1494" s="107"/>
      <c r="GE1494" s="107"/>
      <c r="GF1494" s="107"/>
      <c r="GG1494" s="107"/>
      <c r="GH1494" s="107"/>
      <c r="GI1494" s="107"/>
      <c r="GJ1494" s="107"/>
      <c r="GK1494" s="107"/>
      <c r="GL1494" s="107"/>
      <c r="GM1494" s="107"/>
      <c r="GN1494" s="107"/>
      <c r="GO1494" s="107"/>
      <c r="GP1494" s="107"/>
      <c r="GQ1494" s="107"/>
      <c r="GR1494" s="107"/>
      <c r="GS1494" s="107"/>
      <c r="GT1494" s="107"/>
      <c r="GU1494" s="107"/>
      <c r="GV1494" s="107"/>
      <c r="GW1494" s="107"/>
      <c r="GX1494" s="107"/>
      <c r="GY1494" s="107"/>
      <c r="GZ1494" s="107"/>
      <c r="HA1494" s="107"/>
      <c r="HB1494" s="107"/>
      <c r="HC1494" s="107"/>
      <c r="HD1494" s="107"/>
      <c r="HE1494" s="107"/>
      <c r="HF1494" s="107"/>
      <c r="HG1494" s="107"/>
      <c r="HH1494" s="107"/>
      <c r="HI1494" s="107"/>
      <c r="HJ1494" s="107"/>
      <c r="HK1494" s="107"/>
      <c r="HL1494" s="107"/>
      <c r="HM1494" s="107"/>
      <c r="HN1494" s="107"/>
      <c r="HO1494" s="107"/>
      <c r="HP1494" s="107"/>
      <c r="HQ1494" s="107"/>
      <c r="HR1494" s="107"/>
      <c r="HS1494" s="107"/>
      <c r="HT1494" s="107"/>
      <c r="HU1494" s="107"/>
      <c r="HV1494" s="107"/>
      <c r="HW1494" s="107"/>
      <c r="HX1494" s="107"/>
      <c r="HY1494" s="107"/>
      <c r="HZ1494" s="107"/>
      <c r="IA1494" s="107"/>
      <c r="IB1494" s="107"/>
      <c r="IC1494" s="107"/>
      <c r="ID1494" s="107"/>
      <c r="IE1494" s="107"/>
      <c r="IF1494" s="107"/>
      <c r="IG1494" s="107"/>
      <c r="IH1494" s="107"/>
      <c r="II1494" s="107"/>
      <c r="IJ1494" s="107"/>
      <c r="IK1494" s="107"/>
      <c r="IL1494" s="108"/>
      <c r="IM1494" s="108"/>
    </row>
    <row r="1495" spans="1:247" s="9" customFormat="1" ht="27.75" customHeight="1">
      <c r="A1495" s="20" t="s">
        <v>900</v>
      </c>
      <c r="B1495" s="20" t="s">
        <v>936</v>
      </c>
      <c r="C1495" s="106" t="s">
        <v>900</v>
      </c>
      <c r="D1495" s="20"/>
      <c r="E1495" s="20"/>
      <c r="F1495" s="48">
        <v>11.7</v>
      </c>
      <c r="G1495" s="48">
        <v>11.7</v>
      </c>
      <c r="H1495" s="23" t="s">
        <v>894</v>
      </c>
      <c r="I1495" s="20" t="s">
        <v>354</v>
      </c>
      <c r="J1495" s="103"/>
      <c r="K1495" s="104">
        <v>117</v>
      </c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7"/>
      <c r="AV1495" s="107"/>
      <c r="AW1495" s="107"/>
      <c r="AX1495" s="107"/>
      <c r="AY1495" s="107"/>
      <c r="AZ1495" s="107"/>
      <c r="BA1495" s="107"/>
      <c r="BB1495" s="107"/>
      <c r="BC1495" s="107"/>
      <c r="BD1495" s="107"/>
      <c r="BE1495" s="107"/>
      <c r="BF1495" s="107"/>
      <c r="BG1495" s="107"/>
      <c r="BH1495" s="107"/>
      <c r="BI1495" s="107"/>
      <c r="BJ1495" s="107"/>
      <c r="BK1495" s="107"/>
      <c r="BL1495" s="107"/>
      <c r="BM1495" s="107"/>
      <c r="BN1495" s="107"/>
      <c r="BO1495" s="107"/>
      <c r="BP1495" s="107"/>
      <c r="BQ1495" s="107"/>
      <c r="BR1495" s="107"/>
      <c r="BS1495" s="107"/>
      <c r="BT1495" s="107"/>
      <c r="BU1495" s="107"/>
      <c r="BV1495" s="107"/>
      <c r="BW1495" s="107"/>
      <c r="BX1495" s="107"/>
      <c r="BY1495" s="107"/>
      <c r="BZ1495" s="107"/>
      <c r="CA1495" s="107"/>
      <c r="CB1495" s="107"/>
      <c r="CC1495" s="107"/>
      <c r="CD1495" s="107"/>
      <c r="CE1495" s="107"/>
      <c r="CF1495" s="107"/>
      <c r="CG1495" s="107"/>
      <c r="CH1495" s="107"/>
      <c r="CI1495" s="107"/>
      <c r="CJ1495" s="107"/>
      <c r="CK1495" s="107"/>
      <c r="CL1495" s="107"/>
      <c r="CM1495" s="107"/>
      <c r="CN1495" s="107"/>
      <c r="CO1495" s="107"/>
      <c r="CP1495" s="107"/>
      <c r="CQ1495" s="107"/>
      <c r="CR1495" s="107"/>
      <c r="CS1495" s="107"/>
      <c r="CT1495" s="107"/>
      <c r="CU1495" s="107"/>
      <c r="CV1495" s="107"/>
      <c r="CW1495" s="107"/>
      <c r="CX1495" s="107"/>
      <c r="CY1495" s="107"/>
      <c r="CZ1495" s="107"/>
      <c r="DA1495" s="107"/>
      <c r="DB1495" s="107"/>
      <c r="DC1495" s="107"/>
      <c r="DD1495" s="107"/>
      <c r="DE1495" s="107"/>
      <c r="DF1495" s="107"/>
      <c r="DG1495" s="107"/>
      <c r="DH1495" s="107"/>
      <c r="DI1495" s="107"/>
      <c r="DJ1495" s="107"/>
      <c r="DK1495" s="107"/>
      <c r="DL1495" s="107"/>
      <c r="DM1495" s="107"/>
      <c r="DN1495" s="107"/>
      <c r="DO1495" s="107"/>
      <c r="DP1495" s="107"/>
      <c r="DQ1495" s="107"/>
      <c r="DR1495" s="107"/>
      <c r="DS1495" s="107"/>
      <c r="DT1495" s="107"/>
      <c r="DU1495" s="107"/>
      <c r="DV1495" s="107"/>
      <c r="DW1495" s="107"/>
      <c r="DX1495" s="107"/>
      <c r="DY1495" s="107"/>
      <c r="DZ1495" s="107"/>
      <c r="EA1495" s="107"/>
      <c r="EB1495" s="107"/>
      <c r="EC1495" s="107"/>
      <c r="ED1495" s="107"/>
      <c r="EE1495" s="107"/>
      <c r="EF1495" s="107"/>
      <c r="EG1495" s="107"/>
      <c r="EH1495" s="107"/>
      <c r="EI1495" s="107"/>
      <c r="EJ1495" s="107"/>
      <c r="EK1495" s="107"/>
      <c r="EL1495" s="107"/>
      <c r="EM1495" s="107"/>
      <c r="EN1495" s="107"/>
      <c r="EO1495" s="107"/>
      <c r="EP1495" s="107"/>
      <c r="EQ1495" s="107"/>
      <c r="ER1495" s="107"/>
      <c r="ES1495" s="107"/>
      <c r="ET1495" s="107"/>
      <c r="EU1495" s="107"/>
      <c r="EV1495" s="107"/>
      <c r="EW1495" s="107"/>
      <c r="EX1495" s="107"/>
      <c r="EY1495" s="107"/>
      <c r="EZ1495" s="107"/>
      <c r="FA1495" s="107"/>
      <c r="FB1495" s="107"/>
      <c r="FC1495" s="107"/>
      <c r="FD1495" s="107"/>
      <c r="FE1495" s="107"/>
      <c r="FF1495" s="107"/>
      <c r="FG1495" s="107"/>
      <c r="FH1495" s="107"/>
      <c r="FI1495" s="107"/>
      <c r="FJ1495" s="107"/>
      <c r="FK1495" s="107"/>
      <c r="FL1495" s="107"/>
      <c r="FM1495" s="107"/>
      <c r="FN1495" s="107"/>
      <c r="FO1495" s="107"/>
      <c r="FP1495" s="107"/>
      <c r="FQ1495" s="107"/>
      <c r="FR1495" s="107"/>
      <c r="FS1495" s="107"/>
      <c r="FT1495" s="107"/>
      <c r="FU1495" s="107"/>
      <c r="FV1495" s="107"/>
      <c r="FW1495" s="107"/>
      <c r="FX1495" s="107"/>
      <c r="FY1495" s="107"/>
      <c r="FZ1495" s="107"/>
      <c r="GA1495" s="107"/>
      <c r="GB1495" s="107"/>
      <c r="GC1495" s="107"/>
      <c r="GD1495" s="107"/>
      <c r="GE1495" s="107"/>
      <c r="GF1495" s="107"/>
      <c r="GG1495" s="107"/>
      <c r="GH1495" s="107"/>
      <c r="GI1495" s="107"/>
      <c r="GJ1495" s="107"/>
      <c r="GK1495" s="107"/>
      <c r="GL1495" s="107"/>
      <c r="GM1495" s="107"/>
      <c r="GN1495" s="107"/>
      <c r="GO1495" s="107"/>
      <c r="GP1495" s="107"/>
      <c r="GQ1495" s="107"/>
      <c r="GR1495" s="107"/>
      <c r="GS1495" s="107"/>
      <c r="GT1495" s="107"/>
      <c r="GU1495" s="107"/>
      <c r="GV1495" s="107"/>
      <c r="GW1495" s="107"/>
      <c r="GX1495" s="107"/>
      <c r="GY1495" s="107"/>
      <c r="GZ1495" s="107"/>
      <c r="HA1495" s="107"/>
      <c r="HB1495" s="107"/>
      <c r="HC1495" s="107"/>
      <c r="HD1495" s="107"/>
      <c r="HE1495" s="107"/>
      <c r="HF1495" s="107"/>
      <c r="HG1495" s="107"/>
      <c r="HH1495" s="107"/>
      <c r="HI1495" s="107"/>
      <c r="HJ1495" s="107"/>
      <c r="HK1495" s="107"/>
      <c r="HL1495" s="107"/>
      <c r="HM1495" s="107"/>
      <c r="HN1495" s="107"/>
      <c r="HO1495" s="107"/>
      <c r="HP1495" s="107"/>
      <c r="HQ1495" s="107"/>
      <c r="HR1495" s="107"/>
      <c r="HS1495" s="107"/>
      <c r="HT1495" s="107"/>
      <c r="HU1495" s="107"/>
      <c r="HV1495" s="107"/>
      <c r="HW1495" s="107"/>
      <c r="HX1495" s="107"/>
      <c r="HY1495" s="107"/>
      <c r="HZ1495" s="107"/>
      <c r="IA1495" s="107"/>
      <c r="IB1495" s="107"/>
      <c r="IC1495" s="107"/>
      <c r="ID1495" s="107"/>
      <c r="IE1495" s="107"/>
      <c r="IF1495" s="107"/>
      <c r="IG1495" s="107"/>
      <c r="IH1495" s="107"/>
      <c r="II1495" s="107"/>
      <c r="IJ1495" s="107"/>
      <c r="IK1495" s="107"/>
      <c r="IL1495" s="108"/>
      <c r="IM1495" s="108"/>
    </row>
    <row r="1496" spans="1:247" s="9" customFormat="1" ht="27.75" customHeight="1">
      <c r="A1496" s="20" t="s">
        <v>900</v>
      </c>
      <c r="B1496" s="20" t="s">
        <v>937</v>
      </c>
      <c r="C1496" s="106" t="s">
        <v>900</v>
      </c>
      <c r="D1496" s="20"/>
      <c r="E1496" s="20"/>
      <c r="F1496" s="48">
        <v>14.3</v>
      </c>
      <c r="G1496" s="48">
        <v>14.3</v>
      </c>
      <c r="H1496" s="23" t="s">
        <v>894</v>
      </c>
      <c r="I1496" s="20" t="s">
        <v>354</v>
      </c>
      <c r="J1496" s="103"/>
      <c r="K1496" s="104">
        <v>143</v>
      </c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7"/>
      <c r="AV1496" s="107"/>
      <c r="AW1496" s="107"/>
      <c r="AX1496" s="107"/>
      <c r="AY1496" s="107"/>
      <c r="AZ1496" s="107"/>
      <c r="BA1496" s="107"/>
      <c r="BB1496" s="107"/>
      <c r="BC1496" s="107"/>
      <c r="BD1496" s="107"/>
      <c r="BE1496" s="107"/>
      <c r="BF1496" s="107"/>
      <c r="BG1496" s="107"/>
      <c r="BH1496" s="107"/>
      <c r="BI1496" s="107"/>
      <c r="BJ1496" s="107"/>
      <c r="BK1496" s="107"/>
      <c r="BL1496" s="107"/>
      <c r="BM1496" s="107"/>
      <c r="BN1496" s="107"/>
      <c r="BO1496" s="107"/>
      <c r="BP1496" s="107"/>
      <c r="BQ1496" s="107"/>
      <c r="BR1496" s="107"/>
      <c r="BS1496" s="107"/>
      <c r="BT1496" s="107"/>
      <c r="BU1496" s="107"/>
      <c r="BV1496" s="107"/>
      <c r="BW1496" s="107"/>
      <c r="BX1496" s="107"/>
      <c r="BY1496" s="107"/>
      <c r="BZ1496" s="107"/>
      <c r="CA1496" s="107"/>
      <c r="CB1496" s="107"/>
      <c r="CC1496" s="107"/>
      <c r="CD1496" s="107"/>
      <c r="CE1496" s="107"/>
      <c r="CF1496" s="107"/>
      <c r="CG1496" s="107"/>
      <c r="CH1496" s="107"/>
      <c r="CI1496" s="107"/>
      <c r="CJ1496" s="107"/>
      <c r="CK1496" s="107"/>
      <c r="CL1496" s="107"/>
      <c r="CM1496" s="107"/>
      <c r="CN1496" s="107"/>
      <c r="CO1496" s="107"/>
      <c r="CP1496" s="107"/>
      <c r="CQ1496" s="107"/>
      <c r="CR1496" s="107"/>
      <c r="CS1496" s="107"/>
      <c r="CT1496" s="107"/>
      <c r="CU1496" s="107"/>
      <c r="CV1496" s="107"/>
      <c r="CW1496" s="107"/>
      <c r="CX1496" s="107"/>
      <c r="CY1496" s="107"/>
      <c r="CZ1496" s="107"/>
      <c r="DA1496" s="107"/>
      <c r="DB1496" s="107"/>
      <c r="DC1496" s="107"/>
      <c r="DD1496" s="107"/>
      <c r="DE1496" s="107"/>
      <c r="DF1496" s="107"/>
      <c r="DG1496" s="107"/>
      <c r="DH1496" s="107"/>
      <c r="DI1496" s="107"/>
      <c r="DJ1496" s="107"/>
      <c r="DK1496" s="107"/>
      <c r="DL1496" s="107"/>
      <c r="DM1496" s="107"/>
      <c r="DN1496" s="107"/>
      <c r="DO1496" s="107"/>
      <c r="DP1496" s="107"/>
      <c r="DQ1496" s="107"/>
      <c r="DR1496" s="107"/>
      <c r="DS1496" s="107"/>
      <c r="DT1496" s="107"/>
      <c r="DU1496" s="107"/>
      <c r="DV1496" s="107"/>
      <c r="DW1496" s="107"/>
      <c r="DX1496" s="107"/>
      <c r="DY1496" s="107"/>
      <c r="DZ1496" s="107"/>
      <c r="EA1496" s="107"/>
      <c r="EB1496" s="107"/>
      <c r="EC1496" s="107"/>
      <c r="ED1496" s="107"/>
      <c r="EE1496" s="107"/>
      <c r="EF1496" s="107"/>
      <c r="EG1496" s="107"/>
      <c r="EH1496" s="107"/>
      <c r="EI1496" s="107"/>
      <c r="EJ1496" s="107"/>
      <c r="EK1496" s="107"/>
      <c r="EL1496" s="107"/>
      <c r="EM1496" s="107"/>
      <c r="EN1496" s="107"/>
      <c r="EO1496" s="107"/>
      <c r="EP1496" s="107"/>
      <c r="EQ1496" s="107"/>
      <c r="ER1496" s="107"/>
      <c r="ES1496" s="107"/>
      <c r="ET1496" s="107"/>
      <c r="EU1496" s="107"/>
      <c r="EV1496" s="107"/>
      <c r="EW1496" s="107"/>
      <c r="EX1496" s="107"/>
      <c r="EY1496" s="107"/>
      <c r="EZ1496" s="107"/>
      <c r="FA1496" s="107"/>
      <c r="FB1496" s="107"/>
      <c r="FC1496" s="107"/>
      <c r="FD1496" s="107"/>
      <c r="FE1496" s="107"/>
      <c r="FF1496" s="107"/>
      <c r="FG1496" s="107"/>
      <c r="FH1496" s="107"/>
      <c r="FI1496" s="107"/>
      <c r="FJ1496" s="107"/>
      <c r="FK1496" s="107"/>
      <c r="FL1496" s="107"/>
      <c r="FM1496" s="107"/>
      <c r="FN1496" s="107"/>
      <c r="FO1496" s="107"/>
      <c r="FP1496" s="107"/>
      <c r="FQ1496" s="107"/>
      <c r="FR1496" s="107"/>
      <c r="FS1496" s="107"/>
      <c r="FT1496" s="107"/>
      <c r="FU1496" s="107"/>
      <c r="FV1496" s="107"/>
      <c r="FW1496" s="107"/>
      <c r="FX1496" s="107"/>
      <c r="FY1496" s="107"/>
      <c r="FZ1496" s="107"/>
      <c r="GA1496" s="107"/>
      <c r="GB1496" s="107"/>
      <c r="GC1496" s="107"/>
      <c r="GD1496" s="107"/>
      <c r="GE1496" s="107"/>
      <c r="GF1496" s="107"/>
      <c r="GG1496" s="107"/>
      <c r="GH1496" s="107"/>
      <c r="GI1496" s="107"/>
      <c r="GJ1496" s="107"/>
      <c r="GK1496" s="107"/>
      <c r="GL1496" s="107"/>
      <c r="GM1496" s="107"/>
      <c r="GN1496" s="107"/>
      <c r="GO1496" s="107"/>
      <c r="GP1496" s="107"/>
      <c r="GQ1496" s="107"/>
      <c r="GR1496" s="107"/>
      <c r="GS1496" s="107"/>
      <c r="GT1496" s="107"/>
      <c r="GU1496" s="107"/>
      <c r="GV1496" s="107"/>
      <c r="GW1496" s="107"/>
      <c r="GX1496" s="107"/>
      <c r="GY1496" s="107"/>
      <c r="GZ1496" s="107"/>
      <c r="HA1496" s="107"/>
      <c r="HB1496" s="107"/>
      <c r="HC1496" s="107"/>
      <c r="HD1496" s="107"/>
      <c r="HE1496" s="107"/>
      <c r="HF1496" s="107"/>
      <c r="HG1496" s="107"/>
      <c r="HH1496" s="107"/>
      <c r="HI1496" s="107"/>
      <c r="HJ1496" s="107"/>
      <c r="HK1496" s="107"/>
      <c r="HL1496" s="107"/>
      <c r="HM1496" s="107"/>
      <c r="HN1496" s="107"/>
      <c r="HO1496" s="107"/>
      <c r="HP1496" s="107"/>
      <c r="HQ1496" s="107"/>
      <c r="HR1496" s="107"/>
      <c r="HS1496" s="107"/>
      <c r="HT1496" s="107"/>
      <c r="HU1496" s="107"/>
      <c r="HV1496" s="107"/>
      <c r="HW1496" s="107"/>
      <c r="HX1496" s="107"/>
      <c r="HY1496" s="107"/>
      <c r="HZ1496" s="107"/>
      <c r="IA1496" s="107"/>
      <c r="IB1496" s="107"/>
      <c r="IC1496" s="107"/>
      <c r="ID1496" s="107"/>
      <c r="IE1496" s="107"/>
      <c r="IF1496" s="107"/>
      <c r="IG1496" s="107"/>
      <c r="IH1496" s="107"/>
      <c r="II1496" s="107"/>
      <c r="IJ1496" s="107"/>
      <c r="IK1496" s="107"/>
      <c r="IL1496" s="108"/>
      <c r="IM1496" s="108"/>
    </row>
    <row r="1497" spans="1:247" s="9" customFormat="1" ht="27.75" customHeight="1">
      <c r="A1497" s="20" t="s">
        <v>900</v>
      </c>
      <c r="B1497" s="20" t="s">
        <v>938</v>
      </c>
      <c r="C1497" s="106" t="s">
        <v>900</v>
      </c>
      <c r="D1497" s="20"/>
      <c r="E1497" s="20"/>
      <c r="F1497" s="48">
        <v>12.2</v>
      </c>
      <c r="G1497" s="48">
        <v>12.2</v>
      </c>
      <c r="H1497" s="23" t="s">
        <v>894</v>
      </c>
      <c r="I1497" s="20" t="s">
        <v>354</v>
      </c>
      <c r="J1497" s="103"/>
      <c r="K1497" s="104">
        <v>122</v>
      </c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7"/>
      <c r="AV1497" s="107"/>
      <c r="AW1497" s="107"/>
      <c r="AX1497" s="107"/>
      <c r="AY1497" s="107"/>
      <c r="AZ1497" s="107"/>
      <c r="BA1497" s="107"/>
      <c r="BB1497" s="107"/>
      <c r="BC1497" s="107"/>
      <c r="BD1497" s="107"/>
      <c r="BE1497" s="107"/>
      <c r="BF1497" s="107"/>
      <c r="BG1497" s="107"/>
      <c r="BH1497" s="107"/>
      <c r="BI1497" s="107"/>
      <c r="BJ1497" s="107"/>
      <c r="BK1497" s="107"/>
      <c r="BL1497" s="107"/>
      <c r="BM1497" s="107"/>
      <c r="BN1497" s="107"/>
      <c r="BO1497" s="107"/>
      <c r="BP1497" s="107"/>
      <c r="BQ1497" s="107"/>
      <c r="BR1497" s="107"/>
      <c r="BS1497" s="107"/>
      <c r="BT1497" s="107"/>
      <c r="BU1497" s="107"/>
      <c r="BV1497" s="107"/>
      <c r="BW1497" s="107"/>
      <c r="BX1497" s="107"/>
      <c r="BY1497" s="107"/>
      <c r="BZ1497" s="107"/>
      <c r="CA1497" s="107"/>
      <c r="CB1497" s="107"/>
      <c r="CC1497" s="107"/>
      <c r="CD1497" s="107"/>
      <c r="CE1497" s="107"/>
      <c r="CF1497" s="107"/>
      <c r="CG1497" s="107"/>
      <c r="CH1497" s="107"/>
      <c r="CI1497" s="107"/>
      <c r="CJ1497" s="107"/>
      <c r="CK1497" s="107"/>
      <c r="CL1497" s="107"/>
      <c r="CM1497" s="107"/>
      <c r="CN1497" s="107"/>
      <c r="CO1497" s="107"/>
      <c r="CP1497" s="107"/>
      <c r="CQ1497" s="107"/>
      <c r="CR1497" s="107"/>
      <c r="CS1497" s="107"/>
      <c r="CT1497" s="107"/>
      <c r="CU1497" s="107"/>
      <c r="CV1497" s="107"/>
      <c r="CW1497" s="107"/>
      <c r="CX1497" s="107"/>
      <c r="CY1497" s="107"/>
      <c r="CZ1497" s="107"/>
      <c r="DA1497" s="107"/>
      <c r="DB1497" s="107"/>
      <c r="DC1497" s="107"/>
      <c r="DD1497" s="107"/>
      <c r="DE1497" s="107"/>
      <c r="DF1497" s="107"/>
      <c r="DG1497" s="107"/>
      <c r="DH1497" s="107"/>
      <c r="DI1497" s="107"/>
      <c r="DJ1497" s="107"/>
      <c r="DK1497" s="107"/>
      <c r="DL1497" s="107"/>
      <c r="DM1497" s="107"/>
      <c r="DN1497" s="107"/>
      <c r="DO1497" s="107"/>
      <c r="DP1497" s="107"/>
      <c r="DQ1497" s="107"/>
      <c r="DR1497" s="107"/>
      <c r="DS1497" s="107"/>
      <c r="DT1497" s="107"/>
      <c r="DU1497" s="107"/>
      <c r="DV1497" s="107"/>
      <c r="DW1497" s="107"/>
      <c r="DX1497" s="107"/>
      <c r="DY1497" s="107"/>
      <c r="DZ1497" s="107"/>
      <c r="EA1497" s="107"/>
      <c r="EB1497" s="107"/>
      <c r="EC1497" s="107"/>
      <c r="ED1497" s="107"/>
      <c r="EE1497" s="107"/>
      <c r="EF1497" s="107"/>
      <c r="EG1497" s="107"/>
      <c r="EH1497" s="107"/>
      <c r="EI1497" s="107"/>
      <c r="EJ1497" s="107"/>
      <c r="EK1497" s="107"/>
      <c r="EL1497" s="107"/>
      <c r="EM1497" s="107"/>
      <c r="EN1497" s="107"/>
      <c r="EO1497" s="107"/>
      <c r="EP1497" s="107"/>
      <c r="EQ1497" s="107"/>
      <c r="ER1497" s="107"/>
      <c r="ES1497" s="107"/>
      <c r="ET1497" s="107"/>
      <c r="EU1497" s="107"/>
      <c r="EV1497" s="107"/>
      <c r="EW1497" s="107"/>
      <c r="EX1497" s="107"/>
      <c r="EY1497" s="107"/>
      <c r="EZ1497" s="107"/>
      <c r="FA1497" s="107"/>
      <c r="FB1497" s="107"/>
      <c r="FC1497" s="107"/>
      <c r="FD1497" s="107"/>
      <c r="FE1497" s="107"/>
      <c r="FF1497" s="107"/>
      <c r="FG1497" s="107"/>
      <c r="FH1497" s="107"/>
      <c r="FI1497" s="107"/>
      <c r="FJ1497" s="107"/>
      <c r="FK1497" s="107"/>
      <c r="FL1497" s="107"/>
      <c r="FM1497" s="107"/>
      <c r="FN1497" s="107"/>
      <c r="FO1497" s="107"/>
      <c r="FP1497" s="107"/>
      <c r="FQ1497" s="107"/>
      <c r="FR1497" s="107"/>
      <c r="FS1497" s="107"/>
      <c r="FT1497" s="107"/>
      <c r="FU1497" s="107"/>
      <c r="FV1497" s="107"/>
      <c r="FW1497" s="107"/>
      <c r="FX1497" s="107"/>
      <c r="FY1497" s="107"/>
      <c r="FZ1497" s="107"/>
      <c r="GA1497" s="107"/>
      <c r="GB1497" s="107"/>
      <c r="GC1497" s="107"/>
      <c r="GD1497" s="107"/>
      <c r="GE1497" s="107"/>
      <c r="GF1497" s="107"/>
      <c r="GG1497" s="107"/>
      <c r="GH1497" s="107"/>
      <c r="GI1497" s="107"/>
      <c r="GJ1497" s="107"/>
      <c r="GK1497" s="107"/>
      <c r="GL1497" s="107"/>
      <c r="GM1497" s="107"/>
      <c r="GN1497" s="107"/>
      <c r="GO1497" s="107"/>
      <c r="GP1497" s="107"/>
      <c r="GQ1497" s="107"/>
      <c r="GR1497" s="107"/>
      <c r="GS1497" s="107"/>
      <c r="GT1497" s="107"/>
      <c r="GU1497" s="107"/>
      <c r="GV1497" s="107"/>
      <c r="GW1497" s="107"/>
      <c r="GX1497" s="107"/>
      <c r="GY1497" s="107"/>
      <c r="GZ1497" s="107"/>
      <c r="HA1497" s="107"/>
      <c r="HB1497" s="107"/>
      <c r="HC1497" s="107"/>
      <c r="HD1497" s="107"/>
      <c r="HE1497" s="107"/>
      <c r="HF1497" s="107"/>
      <c r="HG1497" s="107"/>
      <c r="HH1497" s="107"/>
      <c r="HI1497" s="107"/>
      <c r="HJ1497" s="107"/>
      <c r="HK1497" s="107"/>
      <c r="HL1497" s="107"/>
      <c r="HM1497" s="107"/>
      <c r="HN1497" s="107"/>
      <c r="HO1497" s="107"/>
      <c r="HP1497" s="107"/>
      <c r="HQ1497" s="107"/>
      <c r="HR1497" s="107"/>
      <c r="HS1497" s="107"/>
      <c r="HT1497" s="107"/>
      <c r="HU1497" s="107"/>
      <c r="HV1497" s="107"/>
      <c r="HW1497" s="107"/>
      <c r="HX1497" s="107"/>
      <c r="HY1497" s="107"/>
      <c r="HZ1497" s="107"/>
      <c r="IA1497" s="107"/>
      <c r="IB1497" s="107"/>
      <c r="IC1497" s="107"/>
      <c r="ID1497" s="107"/>
      <c r="IE1497" s="107"/>
      <c r="IF1497" s="107"/>
      <c r="IG1497" s="107"/>
      <c r="IH1497" s="107"/>
      <c r="II1497" s="107"/>
      <c r="IJ1497" s="107"/>
      <c r="IK1497" s="107"/>
      <c r="IL1497" s="108"/>
      <c r="IM1497" s="108"/>
    </row>
    <row r="1498" spans="1:247" s="9" customFormat="1" ht="27.75" customHeight="1">
      <c r="A1498" s="20" t="s">
        <v>900</v>
      </c>
      <c r="B1498" s="20" t="s">
        <v>939</v>
      </c>
      <c r="C1498" s="106" t="s">
        <v>900</v>
      </c>
      <c r="D1498" s="20"/>
      <c r="E1498" s="20"/>
      <c r="F1498" s="48">
        <v>8.4</v>
      </c>
      <c r="G1498" s="48">
        <v>8.4</v>
      </c>
      <c r="H1498" s="23" t="s">
        <v>894</v>
      </c>
      <c r="I1498" s="20" t="s">
        <v>354</v>
      </c>
      <c r="J1498" s="103"/>
      <c r="K1498" s="104">
        <v>84</v>
      </c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7"/>
      <c r="AV1498" s="107"/>
      <c r="AW1498" s="107"/>
      <c r="AX1498" s="107"/>
      <c r="AY1498" s="107"/>
      <c r="AZ1498" s="107"/>
      <c r="BA1498" s="107"/>
      <c r="BB1498" s="107"/>
      <c r="BC1498" s="107"/>
      <c r="BD1498" s="107"/>
      <c r="BE1498" s="107"/>
      <c r="BF1498" s="107"/>
      <c r="BG1498" s="107"/>
      <c r="BH1498" s="107"/>
      <c r="BI1498" s="107"/>
      <c r="BJ1498" s="107"/>
      <c r="BK1498" s="107"/>
      <c r="BL1498" s="107"/>
      <c r="BM1498" s="107"/>
      <c r="BN1498" s="107"/>
      <c r="BO1498" s="107"/>
      <c r="BP1498" s="107"/>
      <c r="BQ1498" s="107"/>
      <c r="BR1498" s="107"/>
      <c r="BS1498" s="107"/>
      <c r="BT1498" s="107"/>
      <c r="BU1498" s="107"/>
      <c r="BV1498" s="107"/>
      <c r="BW1498" s="107"/>
      <c r="BX1498" s="107"/>
      <c r="BY1498" s="107"/>
      <c r="BZ1498" s="107"/>
      <c r="CA1498" s="107"/>
      <c r="CB1498" s="107"/>
      <c r="CC1498" s="107"/>
      <c r="CD1498" s="107"/>
      <c r="CE1498" s="107"/>
      <c r="CF1498" s="107"/>
      <c r="CG1498" s="107"/>
      <c r="CH1498" s="107"/>
      <c r="CI1498" s="107"/>
      <c r="CJ1498" s="107"/>
      <c r="CK1498" s="107"/>
      <c r="CL1498" s="107"/>
      <c r="CM1498" s="107"/>
      <c r="CN1498" s="107"/>
      <c r="CO1498" s="107"/>
      <c r="CP1498" s="107"/>
      <c r="CQ1498" s="107"/>
      <c r="CR1498" s="107"/>
      <c r="CS1498" s="107"/>
      <c r="CT1498" s="107"/>
      <c r="CU1498" s="107"/>
      <c r="CV1498" s="107"/>
      <c r="CW1498" s="107"/>
      <c r="CX1498" s="107"/>
      <c r="CY1498" s="107"/>
      <c r="CZ1498" s="107"/>
      <c r="DA1498" s="107"/>
      <c r="DB1498" s="107"/>
      <c r="DC1498" s="107"/>
      <c r="DD1498" s="107"/>
      <c r="DE1498" s="107"/>
      <c r="DF1498" s="107"/>
      <c r="DG1498" s="107"/>
      <c r="DH1498" s="107"/>
      <c r="DI1498" s="107"/>
      <c r="DJ1498" s="107"/>
      <c r="DK1498" s="107"/>
      <c r="DL1498" s="107"/>
      <c r="DM1498" s="107"/>
      <c r="DN1498" s="107"/>
      <c r="DO1498" s="107"/>
      <c r="DP1498" s="107"/>
      <c r="DQ1498" s="107"/>
      <c r="DR1498" s="107"/>
      <c r="DS1498" s="107"/>
      <c r="DT1498" s="107"/>
      <c r="DU1498" s="107"/>
      <c r="DV1498" s="107"/>
      <c r="DW1498" s="107"/>
      <c r="DX1498" s="107"/>
      <c r="DY1498" s="107"/>
      <c r="DZ1498" s="107"/>
      <c r="EA1498" s="107"/>
      <c r="EB1498" s="107"/>
      <c r="EC1498" s="107"/>
      <c r="ED1498" s="107"/>
      <c r="EE1498" s="107"/>
      <c r="EF1498" s="107"/>
      <c r="EG1498" s="107"/>
      <c r="EH1498" s="107"/>
      <c r="EI1498" s="107"/>
      <c r="EJ1498" s="107"/>
      <c r="EK1498" s="107"/>
      <c r="EL1498" s="107"/>
      <c r="EM1498" s="107"/>
      <c r="EN1498" s="107"/>
      <c r="EO1498" s="107"/>
      <c r="EP1498" s="107"/>
      <c r="EQ1498" s="107"/>
      <c r="ER1498" s="107"/>
      <c r="ES1498" s="107"/>
      <c r="ET1498" s="107"/>
      <c r="EU1498" s="107"/>
      <c r="EV1498" s="107"/>
      <c r="EW1498" s="107"/>
      <c r="EX1498" s="107"/>
      <c r="EY1498" s="107"/>
      <c r="EZ1498" s="107"/>
      <c r="FA1498" s="107"/>
      <c r="FB1498" s="107"/>
      <c r="FC1498" s="107"/>
      <c r="FD1498" s="107"/>
      <c r="FE1498" s="107"/>
      <c r="FF1498" s="107"/>
      <c r="FG1498" s="107"/>
      <c r="FH1498" s="107"/>
      <c r="FI1498" s="107"/>
      <c r="FJ1498" s="107"/>
      <c r="FK1498" s="107"/>
      <c r="FL1498" s="107"/>
      <c r="FM1498" s="107"/>
      <c r="FN1498" s="107"/>
      <c r="FO1498" s="107"/>
      <c r="FP1498" s="107"/>
      <c r="FQ1498" s="107"/>
      <c r="FR1498" s="107"/>
      <c r="FS1498" s="107"/>
      <c r="FT1498" s="107"/>
      <c r="FU1498" s="107"/>
      <c r="FV1498" s="107"/>
      <c r="FW1498" s="107"/>
      <c r="FX1498" s="107"/>
      <c r="FY1498" s="107"/>
      <c r="FZ1498" s="107"/>
      <c r="GA1498" s="107"/>
      <c r="GB1498" s="107"/>
      <c r="GC1498" s="107"/>
      <c r="GD1498" s="107"/>
      <c r="GE1498" s="107"/>
      <c r="GF1498" s="107"/>
      <c r="GG1498" s="107"/>
      <c r="GH1498" s="107"/>
      <c r="GI1498" s="107"/>
      <c r="GJ1498" s="107"/>
      <c r="GK1498" s="107"/>
      <c r="GL1498" s="107"/>
      <c r="GM1498" s="107"/>
      <c r="GN1498" s="107"/>
      <c r="GO1498" s="107"/>
      <c r="GP1498" s="107"/>
      <c r="GQ1498" s="107"/>
      <c r="GR1498" s="107"/>
      <c r="GS1498" s="107"/>
      <c r="GT1498" s="107"/>
      <c r="GU1498" s="107"/>
      <c r="GV1498" s="107"/>
      <c r="GW1498" s="107"/>
      <c r="GX1498" s="107"/>
      <c r="GY1498" s="107"/>
      <c r="GZ1498" s="107"/>
      <c r="HA1498" s="107"/>
      <c r="HB1498" s="107"/>
      <c r="HC1498" s="107"/>
      <c r="HD1498" s="107"/>
      <c r="HE1498" s="107"/>
      <c r="HF1498" s="107"/>
      <c r="HG1498" s="107"/>
      <c r="HH1498" s="107"/>
      <c r="HI1498" s="107"/>
      <c r="HJ1498" s="107"/>
      <c r="HK1498" s="107"/>
      <c r="HL1498" s="107"/>
      <c r="HM1498" s="107"/>
      <c r="HN1498" s="107"/>
      <c r="HO1498" s="107"/>
      <c r="HP1498" s="107"/>
      <c r="HQ1498" s="107"/>
      <c r="HR1498" s="107"/>
      <c r="HS1498" s="107"/>
      <c r="HT1498" s="107"/>
      <c r="HU1498" s="107"/>
      <c r="HV1498" s="107"/>
      <c r="HW1498" s="107"/>
      <c r="HX1498" s="107"/>
      <c r="HY1498" s="107"/>
      <c r="HZ1498" s="107"/>
      <c r="IA1498" s="107"/>
      <c r="IB1498" s="107"/>
      <c r="IC1498" s="107"/>
      <c r="ID1498" s="107"/>
      <c r="IE1498" s="107"/>
      <c r="IF1498" s="107"/>
      <c r="IG1498" s="107"/>
      <c r="IH1498" s="107"/>
      <c r="II1498" s="107"/>
      <c r="IJ1498" s="107"/>
      <c r="IK1498" s="107"/>
      <c r="IL1498" s="108"/>
      <c r="IM1498" s="108"/>
    </row>
    <row r="1499" spans="1:247" s="9" customFormat="1" ht="27.75" customHeight="1">
      <c r="A1499" s="20" t="s">
        <v>900</v>
      </c>
      <c r="B1499" s="20" t="s">
        <v>940</v>
      </c>
      <c r="C1499" s="106" t="s">
        <v>900</v>
      </c>
      <c r="D1499" s="20"/>
      <c r="E1499" s="20"/>
      <c r="F1499" s="48">
        <v>6.7</v>
      </c>
      <c r="G1499" s="48">
        <v>6.7</v>
      </c>
      <c r="H1499" s="23" t="s">
        <v>894</v>
      </c>
      <c r="I1499" s="20" t="s">
        <v>354</v>
      </c>
      <c r="J1499" s="103"/>
      <c r="K1499" s="104">
        <v>67</v>
      </c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7"/>
      <c r="AV1499" s="107"/>
      <c r="AW1499" s="107"/>
      <c r="AX1499" s="107"/>
      <c r="AY1499" s="107"/>
      <c r="AZ1499" s="107"/>
      <c r="BA1499" s="107"/>
      <c r="BB1499" s="107"/>
      <c r="BC1499" s="107"/>
      <c r="BD1499" s="107"/>
      <c r="BE1499" s="107"/>
      <c r="BF1499" s="107"/>
      <c r="BG1499" s="107"/>
      <c r="BH1499" s="107"/>
      <c r="BI1499" s="107"/>
      <c r="BJ1499" s="107"/>
      <c r="BK1499" s="107"/>
      <c r="BL1499" s="107"/>
      <c r="BM1499" s="107"/>
      <c r="BN1499" s="107"/>
      <c r="BO1499" s="107"/>
      <c r="BP1499" s="107"/>
      <c r="BQ1499" s="107"/>
      <c r="BR1499" s="107"/>
      <c r="BS1499" s="107"/>
      <c r="BT1499" s="107"/>
      <c r="BU1499" s="107"/>
      <c r="BV1499" s="107"/>
      <c r="BW1499" s="107"/>
      <c r="BX1499" s="107"/>
      <c r="BY1499" s="107"/>
      <c r="BZ1499" s="107"/>
      <c r="CA1499" s="107"/>
      <c r="CB1499" s="107"/>
      <c r="CC1499" s="107"/>
      <c r="CD1499" s="107"/>
      <c r="CE1499" s="107"/>
      <c r="CF1499" s="107"/>
      <c r="CG1499" s="107"/>
      <c r="CH1499" s="107"/>
      <c r="CI1499" s="107"/>
      <c r="CJ1499" s="107"/>
      <c r="CK1499" s="107"/>
      <c r="CL1499" s="107"/>
      <c r="CM1499" s="107"/>
      <c r="CN1499" s="107"/>
      <c r="CO1499" s="107"/>
      <c r="CP1499" s="107"/>
      <c r="CQ1499" s="107"/>
      <c r="CR1499" s="107"/>
      <c r="CS1499" s="107"/>
      <c r="CT1499" s="107"/>
      <c r="CU1499" s="107"/>
      <c r="CV1499" s="107"/>
      <c r="CW1499" s="107"/>
      <c r="CX1499" s="107"/>
      <c r="CY1499" s="107"/>
      <c r="CZ1499" s="107"/>
      <c r="DA1499" s="107"/>
      <c r="DB1499" s="107"/>
      <c r="DC1499" s="107"/>
      <c r="DD1499" s="107"/>
      <c r="DE1499" s="107"/>
      <c r="DF1499" s="107"/>
      <c r="DG1499" s="107"/>
      <c r="DH1499" s="107"/>
      <c r="DI1499" s="107"/>
      <c r="DJ1499" s="107"/>
      <c r="DK1499" s="107"/>
      <c r="DL1499" s="107"/>
      <c r="DM1499" s="107"/>
      <c r="DN1499" s="107"/>
      <c r="DO1499" s="107"/>
      <c r="DP1499" s="107"/>
      <c r="DQ1499" s="107"/>
      <c r="DR1499" s="107"/>
      <c r="DS1499" s="107"/>
      <c r="DT1499" s="107"/>
      <c r="DU1499" s="107"/>
      <c r="DV1499" s="107"/>
      <c r="DW1499" s="107"/>
      <c r="DX1499" s="107"/>
      <c r="DY1499" s="107"/>
      <c r="DZ1499" s="107"/>
      <c r="EA1499" s="107"/>
      <c r="EB1499" s="107"/>
      <c r="EC1499" s="107"/>
      <c r="ED1499" s="107"/>
      <c r="EE1499" s="107"/>
      <c r="EF1499" s="107"/>
      <c r="EG1499" s="107"/>
      <c r="EH1499" s="107"/>
      <c r="EI1499" s="107"/>
      <c r="EJ1499" s="107"/>
      <c r="EK1499" s="107"/>
      <c r="EL1499" s="107"/>
      <c r="EM1499" s="107"/>
      <c r="EN1499" s="107"/>
      <c r="EO1499" s="107"/>
      <c r="EP1499" s="107"/>
      <c r="EQ1499" s="107"/>
      <c r="ER1499" s="107"/>
      <c r="ES1499" s="107"/>
      <c r="ET1499" s="107"/>
      <c r="EU1499" s="107"/>
      <c r="EV1499" s="107"/>
      <c r="EW1499" s="107"/>
      <c r="EX1499" s="107"/>
      <c r="EY1499" s="107"/>
      <c r="EZ1499" s="107"/>
      <c r="FA1499" s="107"/>
      <c r="FB1499" s="107"/>
      <c r="FC1499" s="107"/>
      <c r="FD1499" s="107"/>
      <c r="FE1499" s="107"/>
      <c r="FF1499" s="107"/>
      <c r="FG1499" s="107"/>
      <c r="FH1499" s="107"/>
      <c r="FI1499" s="107"/>
      <c r="FJ1499" s="107"/>
      <c r="FK1499" s="107"/>
      <c r="FL1499" s="107"/>
      <c r="FM1499" s="107"/>
      <c r="FN1499" s="107"/>
      <c r="FO1499" s="107"/>
      <c r="FP1499" s="107"/>
      <c r="FQ1499" s="107"/>
      <c r="FR1499" s="107"/>
      <c r="FS1499" s="107"/>
      <c r="FT1499" s="107"/>
      <c r="FU1499" s="107"/>
      <c r="FV1499" s="107"/>
      <c r="FW1499" s="107"/>
      <c r="FX1499" s="107"/>
      <c r="FY1499" s="107"/>
      <c r="FZ1499" s="107"/>
      <c r="GA1499" s="107"/>
      <c r="GB1499" s="107"/>
      <c r="GC1499" s="107"/>
      <c r="GD1499" s="107"/>
      <c r="GE1499" s="107"/>
      <c r="GF1499" s="107"/>
      <c r="GG1499" s="107"/>
      <c r="GH1499" s="107"/>
      <c r="GI1499" s="107"/>
      <c r="GJ1499" s="107"/>
      <c r="GK1499" s="107"/>
      <c r="GL1499" s="107"/>
      <c r="GM1499" s="107"/>
      <c r="GN1499" s="107"/>
      <c r="GO1499" s="107"/>
      <c r="GP1499" s="107"/>
      <c r="GQ1499" s="107"/>
      <c r="GR1499" s="107"/>
      <c r="GS1499" s="107"/>
      <c r="GT1499" s="107"/>
      <c r="GU1499" s="107"/>
      <c r="GV1499" s="107"/>
      <c r="GW1499" s="107"/>
      <c r="GX1499" s="107"/>
      <c r="GY1499" s="107"/>
      <c r="GZ1499" s="107"/>
      <c r="HA1499" s="107"/>
      <c r="HB1499" s="107"/>
      <c r="HC1499" s="107"/>
      <c r="HD1499" s="107"/>
      <c r="HE1499" s="107"/>
      <c r="HF1499" s="107"/>
      <c r="HG1499" s="107"/>
      <c r="HH1499" s="107"/>
      <c r="HI1499" s="107"/>
      <c r="HJ1499" s="107"/>
      <c r="HK1499" s="107"/>
      <c r="HL1499" s="107"/>
      <c r="HM1499" s="107"/>
      <c r="HN1499" s="107"/>
      <c r="HO1499" s="107"/>
      <c r="HP1499" s="107"/>
      <c r="HQ1499" s="107"/>
      <c r="HR1499" s="107"/>
      <c r="HS1499" s="107"/>
      <c r="HT1499" s="107"/>
      <c r="HU1499" s="107"/>
      <c r="HV1499" s="107"/>
      <c r="HW1499" s="107"/>
      <c r="HX1499" s="107"/>
      <c r="HY1499" s="107"/>
      <c r="HZ1499" s="107"/>
      <c r="IA1499" s="107"/>
      <c r="IB1499" s="107"/>
      <c r="IC1499" s="107"/>
      <c r="ID1499" s="107"/>
      <c r="IE1499" s="107"/>
      <c r="IF1499" s="107"/>
      <c r="IG1499" s="107"/>
      <c r="IH1499" s="107"/>
      <c r="II1499" s="107"/>
      <c r="IJ1499" s="107"/>
      <c r="IK1499" s="107"/>
      <c r="IL1499" s="108"/>
      <c r="IM1499" s="108"/>
    </row>
    <row r="1500" spans="1:247" s="9" customFormat="1" ht="27.75" customHeight="1">
      <c r="A1500" s="20" t="s">
        <v>900</v>
      </c>
      <c r="B1500" s="20" t="s">
        <v>941</v>
      </c>
      <c r="C1500" s="106" t="s">
        <v>900</v>
      </c>
      <c r="D1500" s="20"/>
      <c r="E1500" s="20"/>
      <c r="F1500" s="48">
        <v>11</v>
      </c>
      <c r="G1500" s="48">
        <v>11</v>
      </c>
      <c r="H1500" s="23" t="s">
        <v>894</v>
      </c>
      <c r="I1500" s="20" t="s">
        <v>354</v>
      </c>
      <c r="J1500" s="103"/>
      <c r="K1500" s="104">
        <v>110</v>
      </c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7"/>
      <c r="AV1500" s="107"/>
      <c r="AW1500" s="107"/>
      <c r="AX1500" s="107"/>
      <c r="AY1500" s="107"/>
      <c r="AZ1500" s="107"/>
      <c r="BA1500" s="107"/>
      <c r="BB1500" s="107"/>
      <c r="BC1500" s="107"/>
      <c r="BD1500" s="107"/>
      <c r="BE1500" s="107"/>
      <c r="BF1500" s="107"/>
      <c r="BG1500" s="107"/>
      <c r="BH1500" s="107"/>
      <c r="BI1500" s="107"/>
      <c r="BJ1500" s="107"/>
      <c r="BK1500" s="107"/>
      <c r="BL1500" s="107"/>
      <c r="BM1500" s="107"/>
      <c r="BN1500" s="107"/>
      <c r="BO1500" s="107"/>
      <c r="BP1500" s="107"/>
      <c r="BQ1500" s="107"/>
      <c r="BR1500" s="107"/>
      <c r="BS1500" s="107"/>
      <c r="BT1500" s="107"/>
      <c r="BU1500" s="107"/>
      <c r="BV1500" s="107"/>
      <c r="BW1500" s="107"/>
      <c r="BX1500" s="107"/>
      <c r="BY1500" s="107"/>
      <c r="BZ1500" s="107"/>
      <c r="CA1500" s="107"/>
      <c r="CB1500" s="107"/>
      <c r="CC1500" s="107"/>
      <c r="CD1500" s="107"/>
      <c r="CE1500" s="107"/>
      <c r="CF1500" s="107"/>
      <c r="CG1500" s="107"/>
      <c r="CH1500" s="107"/>
      <c r="CI1500" s="107"/>
      <c r="CJ1500" s="107"/>
      <c r="CK1500" s="107"/>
      <c r="CL1500" s="107"/>
      <c r="CM1500" s="107"/>
      <c r="CN1500" s="107"/>
      <c r="CO1500" s="107"/>
      <c r="CP1500" s="107"/>
      <c r="CQ1500" s="107"/>
      <c r="CR1500" s="107"/>
      <c r="CS1500" s="107"/>
      <c r="CT1500" s="107"/>
      <c r="CU1500" s="107"/>
      <c r="CV1500" s="107"/>
      <c r="CW1500" s="107"/>
      <c r="CX1500" s="107"/>
      <c r="CY1500" s="107"/>
      <c r="CZ1500" s="107"/>
      <c r="DA1500" s="107"/>
      <c r="DB1500" s="107"/>
      <c r="DC1500" s="107"/>
      <c r="DD1500" s="107"/>
      <c r="DE1500" s="107"/>
      <c r="DF1500" s="107"/>
      <c r="DG1500" s="107"/>
      <c r="DH1500" s="107"/>
      <c r="DI1500" s="107"/>
      <c r="DJ1500" s="107"/>
      <c r="DK1500" s="107"/>
      <c r="DL1500" s="107"/>
      <c r="DM1500" s="107"/>
      <c r="DN1500" s="107"/>
      <c r="DO1500" s="107"/>
      <c r="DP1500" s="107"/>
      <c r="DQ1500" s="107"/>
      <c r="DR1500" s="107"/>
      <c r="DS1500" s="107"/>
      <c r="DT1500" s="107"/>
      <c r="DU1500" s="107"/>
      <c r="DV1500" s="107"/>
      <c r="DW1500" s="107"/>
      <c r="DX1500" s="107"/>
      <c r="DY1500" s="107"/>
      <c r="DZ1500" s="107"/>
      <c r="EA1500" s="107"/>
      <c r="EB1500" s="107"/>
      <c r="EC1500" s="107"/>
      <c r="ED1500" s="107"/>
      <c r="EE1500" s="107"/>
      <c r="EF1500" s="107"/>
      <c r="EG1500" s="107"/>
      <c r="EH1500" s="107"/>
      <c r="EI1500" s="107"/>
      <c r="EJ1500" s="107"/>
      <c r="EK1500" s="107"/>
      <c r="EL1500" s="107"/>
      <c r="EM1500" s="107"/>
      <c r="EN1500" s="107"/>
      <c r="EO1500" s="107"/>
      <c r="EP1500" s="107"/>
      <c r="EQ1500" s="107"/>
      <c r="ER1500" s="107"/>
      <c r="ES1500" s="107"/>
      <c r="ET1500" s="107"/>
      <c r="EU1500" s="107"/>
      <c r="EV1500" s="107"/>
      <c r="EW1500" s="107"/>
      <c r="EX1500" s="107"/>
      <c r="EY1500" s="107"/>
      <c r="EZ1500" s="107"/>
      <c r="FA1500" s="107"/>
      <c r="FB1500" s="107"/>
      <c r="FC1500" s="107"/>
      <c r="FD1500" s="107"/>
      <c r="FE1500" s="107"/>
      <c r="FF1500" s="107"/>
      <c r="FG1500" s="107"/>
      <c r="FH1500" s="107"/>
      <c r="FI1500" s="107"/>
      <c r="FJ1500" s="107"/>
      <c r="FK1500" s="107"/>
      <c r="FL1500" s="107"/>
      <c r="FM1500" s="107"/>
      <c r="FN1500" s="107"/>
      <c r="FO1500" s="107"/>
      <c r="FP1500" s="107"/>
      <c r="FQ1500" s="107"/>
      <c r="FR1500" s="107"/>
      <c r="FS1500" s="107"/>
      <c r="FT1500" s="107"/>
      <c r="FU1500" s="107"/>
      <c r="FV1500" s="107"/>
      <c r="FW1500" s="107"/>
      <c r="FX1500" s="107"/>
      <c r="FY1500" s="107"/>
      <c r="FZ1500" s="107"/>
      <c r="GA1500" s="107"/>
      <c r="GB1500" s="107"/>
      <c r="GC1500" s="107"/>
      <c r="GD1500" s="107"/>
      <c r="GE1500" s="107"/>
      <c r="GF1500" s="107"/>
      <c r="GG1500" s="107"/>
      <c r="GH1500" s="107"/>
      <c r="GI1500" s="107"/>
      <c r="GJ1500" s="107"/>
      <c r="GK1500" s="107"/>
      <c r="GL1500" s="107"/>
      <c r="GM1500" s="107"/>
      <c r="GN1500" s="107"/>
      <c r="GO1500" s="107"/>
      <c r="GP1500" s="107"/>
      <c r="GQ1500" s="107"/>
      <c r="GR1500" s="107"/>
      <c r="GS1500" s="107"/>
      <c r="GT1500" s="107"/>
      <c r="GU1500" s="107"/>
      <c r="GV1500" s="107"/>
      <c r="GW1500" s="107"/>
      <c r="GX1500" s="107"/>
      <c r="GY1500" s="107"/>
      <c r="GZ1500" s="107"/>
      <c r="HA1500" s="107"/>
      <c r="HB1500" s="107"/>
      <c r="HC1500" s="107"/>
      <c r="HD1500" s="107"/>
      <c r="HE1500" s="107"/>
      <c r="HF1500" s="107"/>
      <c r="HG1500" s="107"/>
      <c r="HH1500" s="107"/>
      <c r="HI1500" s="107"/>
      <c r="HJ1500" s="107"/>
      <c r="HK1500" s="107"/>
      <c r="HL1500" s="107"/>
      <c r="HM1500" s="107"/>
      <c r="HN1500" s="107"/>
      <c r="HO1500" s="107"/>
      <c r="HP1500" s="107"/>
      <c r="HQ1500" s="107"/>
      <c r="HR1500" s="107"/>
      <c r="HS1500" s="107"/>
      <c r="HT1500" s="107"/>
      <c r="HU1500" s="107"/>
      <c r="HV1500" s="107"/>
      <c r="HW1500" s="107"/>
      <c r="HX1500" s="107"/>
      <c r="HY1500" s="107"/>
      <c r="HZ1500" s="107"/>
      <c r="IA1500" s="107"/>
      <c r="IB1500" s="107"/>
      <c r="IC1500" s="107"/>
      <c r="ID1500" s="107"/>
      <c r="IE1500" s="107"/>
      <c r="IF1500" s="107"/>
      <c r="IG1500" s="107"/>
      <c r="IH1500" s="107"/>
      <c r="II1500" s="107"/>
      <c r="IJ1500" s="107"/>
      <c r="IK1500" s="107"/>
      <c r="IL1500" s="108"/>
      <c r="IM1500" s="108"/>
    </row>
    <row r="1501" spans="1:247" s="9" customFormat="1" ht="27.75" customHeight="1">
      <c r="A1501" s="20" t="s">
        <v>900</v>
      </c>
      <c r="B1501" s="20" t="s">
        <v>942</v>
      </c>
      <c r="C1501" s="106" t="s">
        <v>900</v>
      </c>
      <c r="D1501" s="20"/>
      <c r="E1501" s="20"/>
      <c r="F1501" s="48">
        <v>8</v>
      </c>
      <c r="G1501" s="48">
        <v>8</v>
      </c>
      <c r="H1501" s="23" t="s">
        <v>894</v>
      </c>
      <c r="I1501" s="20" t="s">
        <v>354</v>
      </c>
      <c r="J1501" s="103"/>
      <c r="K1501" s="104">
        <v>80</v>
      </c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7"/>
      <c r="AV1501" s="107"/>
      <c r="AW1501" s="107"/>
      <c r="AX1501" s="107"/>
      <c r="AY1501" s="107"/>
      <c r="AZ1501" s="107"/>
      <c r="BA1501" s="107"/>
      <c r="BB1501" s="107"/>
      <c r="BC1501" s="107"/>
      <c r="BD1501" s="107"/>
      <c r="BE1501" s="107"/>
      <c r="BF1501" s="107"/>
      <c r="BG1501" s="107"/>
      <c r="BH1501" s="107"/>
      <c r="BI1501" s="107"/>
      <c r="BJ1501" s="107"/>
      <c r="BK1501" s="107"/>
      <c r="BL1501" s="107"/>
      <c r="BM1501" s="107"/>
      <c r="BN1501" s="107"/>
      <c r="BO1501" s="107"/>
      <c r="BP1501" s="107"/>
      <c r="BQ1501" s="107"/>
      <c r="BR1501" s="107"/>
      <c r="BS1501" s="107"/>
      <c r="BT1501" s="107"/>
      <c r="BU1501" s="107"/>
      <c r="BV1501" s="107"/>
      <c r="BW1501" s="107"/>
      <c r="BX1501" s="107"/>
      <c r="BY1501" s="107"/>
      <c r="BZ1501" s="107"/>
      <c r="CA1501" s="107"/>
      <c r="CB1501" s="107"/>
      <c r="CC1501" s="107"/>
      <c r="CD1501" s="107"/>
      <c r="CE1501" s="107"/>
      <c r="CF1501" s="107"/>
      <c r="CG1501" s="107"/>
      <c r="CH1501" s="107"/>
      <c r="CI1501" s="107"/>
      <c r="CJ1501" s="107"/>
      <c r="CK1501" s="107"/>
      <c r="CL1501" s="107"/>
      <c r="CM1501" s="107"/>
      <c r="CN1501" s="107"/>
      <c r="CO1501" s="107"/>
      <c r="CP1501" s="107"/>
      <c r="CQ1501" s="107"/>
      <c r="CR1501" s="107"/>
      <c r="CS1501" s="107"/>
      <c r="CT1501" s="107"/>
      <c r="CU1501" s="107"/>
      <c r="CV1501" s="107"/>
      <c r="CW1501" s="107"/>
      <c r="CX1501" s="107"/>
      <c r="CY1501" s="107"/>
      <c r="CZ1501" s="107"/>
      <c r="DA1501" s="107"/>
      <c r="DB1501" s="107"/>
      <c r="DC1501" s="107"/>
      <c r="DD1501" s="107"/>
      <c r="DE1501" s="107"/>
      <c r="DF1501" s="107"/>
      <c r="DG1501" s="107"/>
      <c r="DH1501" s="107"/>
      <c r="DI1501" s="107"/>
      <c r="DJ1501" s="107"/>
      <c r="DK1501" s="107"/>
      <c r="DL1501" s="107"/>
      <c r="DM1501" s="107"/>
      <c r="DN1501" s="107"/>
      <c r="DO1501" s="107"/>
      <c r="DP1501" s="107"/>
      <c r="DQ1501" s="107"/>
      <c r="DR1501" s="107"/>
      <c r="DS1501" s="107"/>
      <c r="DT1501" s="107"/>
      <c r="DU1501" s="107"/>
      <c r="DV1501" s="107"/>
      <c r="DW1501" s="107"/>
      <c r="DX1501" s="107"/>
      <c r="DY1501" s="107"/>
      <c r="DZ1501" s="107"/>
      <c r="EA1501" s="107"/>
      <c r="EB1501" s="107"/>
      <c r="EC1501" s="107"/>
      <c r="ED1501" s="107"/>
      <c r="EE1501" s="107"/>
      <c r="EF1501" s="107"/>
      <c r="EG1501" s="107"/>
      <c r="EH1501" s="107"/>
      <c r="EI1501" s="107"/>
      <c r="EJ1501" s="107"/>
      <c r="EK1501" s="107"/>
      <c r="EL1501" s="107"/>
      <c r="EM1501" s="107"/>
      <c r="EN1501" s="107"/>
      <c r="EO1501" s="107"/>
      <c r="EP1501" s="107"/>
      <c r="EQ1501" s="107"/>
      <c r="ER1501" s="107"/>
      <c r="ES1501" s="107"/>
      <c r="ET1501" s="107"/>
      <c r="EU1501" s="107"/>
      <c r="EV1501" s="107"/>
      <c r="EW1501" s="107"/>
      <c r="EX1501" s="107"/>
      <c r="EY1501" s="107"/>
      <c r="EZ1501" s="107"/>
      <c r="FA1501" s="107"/>
      <c r="FB1501" s="107"/>
      <c r="FC1501" s="107"/>
      <c r="FD1501" s="107"/>
      <c r="FE1501" s="107"/>
      <c r="FF1501" s="107"/>
      <c r="FG1501" s="107"/>
      <c r="FH1501" s="107"/>
      <c r="FI1501" s="107"/>
      <c r="FJ1501" s="107"/>
      <c r="FK1501" s="107"/>
      <c r="FL1501" s="107"/>
      <c r="FM1501" s="107"/>
      <c r="FN1501" s="107"/>
      <c r="FO1501" s="107"/>
      <c r="FP1501" s="107"/>
      <c r="FQ1501" s="107"/>
      <c r="FR1501" s="107"/>
      <c r="FS1501" s="107"/>
      <c r="FT1501" s="107"/>
      <c r="FU1501" s="107"/>
      <c r="FV1501" s="107"/>
      <c r="FW1501" s="107"/>
      <c r="FX1501" s="107"/>
      <c r="FY1501" s="107"/>
      <c r="FZ1501" s="107"/>
      <c r="GA1501" s="107"/>
      <c r="GB1501" s="107"/>
      <c r="GC1501" s="107"/>
      <c r="GD1501" s="107"/>
      <c r="GE1501" s="107"/>
      <c r="GF1501" s="107"/>
      <c r="GG1501" s="107"/>
      <c r="GH1501" s="107"/>
      <c r="GI1501" s="107"/>
      <c r="GJ1501" s="107"/>
      <c r="GK1501" s="107"/>
      <c r="GL1501" s="107"/>
      <c r="GM1501" s="107"/>
      <c r="GN1501" s="107"/>
      <c r="GO1501" s="107"/>
      <c r="GP1501" s="107"/>
      <c r="GQ1501" s="107"/>
      <c r="GR1501" s="107"/>
      <c r="GS1501" s="107"/>
      <c r="GT1501" s="107"/>
      <c r="GU1501" s="107"/>
      <c r="GV1501" s="107"/>
      <c r="GW1501" s="107"/>
      <c r="GX1501" s="107"/>
      <c r="GY1501" s="107"/>
      <c r="GZ1501" s="107"/>
      <c r="HA1501" s="107"/>
      <c r="HB1501" s="107"/>
      <c r="HC1501" s="107"/>
      <c r="HD1501" s="107"/>
      <c r="HE1501" s="107"/>
      <c r="HF1501" s="107"/>
      <c r="HG1501" s="107"/>
      <c r="HH1501" s="107"/>
      <c r="HI1501" s="107"/>
      <c r="HJ1501" s="107"/>
      <c r="HK1501" s="107"/>
      <c r="HL1501" s="107"/>
      <c r="HM1501" s="107"/>
      <c r="HN1501" s="107"/>
      <c r="HO1501" s="107"/>
      <c r="HP1501" s="107"/>
      <c r="HQ1501" s="107"/>
      <c r="HR1501" s="107"/>
      <c r="HS1501" s="107"/>
      <c r="HT1501" s="107"/>
      <c r="HU1501" s="107"/>
      <c r="HV1501" s="107"/>
      <c r="HW1501" s="107"/>
      <c r="HX1501" s="107"/>
      <c r="HY1501" s="107"/>
      <c r="HZ1501" s="107"/>
      <c r="IA1501" s="107"/>
      <c r="IB1501" s="107"/>
      <c r="IC1501" s="107"/>
      <c r="ID1501" s="107"/>
      <c r="IE1501" s="107"/>
      <c r="IF1501" s="107"/>
      <c r="IG1501" s="107"/>
      <c r="IH1501" s="107"/>
      <c r="II1501" s="107"/>
      <c r="IJ1501" s="107"/>
      <c r="IK1501" s="107"/>
      <c r="IL1501" s="108"/>
      <c r="IM1501" s="108"/>
    </row>
    <row r="1502" spans="1:247" s="9" customFormat="1" ht="27.75" customHeight="1">
      <c r="A1502" s="20" t="s">
        <v>900</v>
      </c>
      <c r="B1502" s="20" t="s">
        <v>943</v>
      </c>
      <c r="C1502" s="106" t="s">
        <v>900</v>
      </c>
      <c r="D1502" s="20"/>
      <c r="E1502" s="20"/>
      <c r="F1502" s="48">
        <v>11.9</v>
      </c>
      <c r="G1502" s="48">
        <v>11.9</v>
      </c>
      <c r="H1502" s="23" t="s">
        <v>894</v>
      </c>
      <c r="I1502" s="20" t="s">
        <v>354</v>
      </c>
      <c r="J1502" s="103"/>
      <c r="K1502" s="104">
        <v>119</v>
      </c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7"/>
      <c r="AV1502" s="107"/>
      <c r="AW1502" s="107"/>
      <c r="AX1502" s="107"/>
      <c r="AY1502" s="107"/>
      <c r="AZ1502" s="107"/>
      <c r="BA1502" s="107"/>
      <c r="BB1502" s="107"/>
      <c r="BC1502" s="107"/>
      <c r="BD1502" s="107"/>
      <c r="BE1502" s="107"/>
      <c r="BF1502" s="107"/>
      <c r="BG1502" s="107"/>
      <c r="BH1502" s="107"/>
      <c r="BI1502" s="107"/>
      <c r="BJ1502" s="107"/>
      <c r="BK1502" s="107"/>
      <c r="BL1502" s="107"/>
      <c r="BM1502" s="107"/>
      <c r="BN1502" s="107"/>
      <c r="BO1502" s="107"/>
      <c r="BP1502" s="107"/>
      <c r="BQ1502" s="107"/>
      <c r="BR1502" s="107"/>
      <c r="BS1502" s="107"/>
      <c r="BT1502" s="107"/>
      <c r="BU1502" s="107"/>
      <c r="BV1502" s="107"/>
      <c r="BW1502" s="107"/>
      <c r="BX1502" s="107"/>
      <c r="BY1502" s="107"/>
      <c r="BZ1502" s="107"/>
      <c r="CA1502" s="107"/>
      <c r="CB1502" s="107"/>
      <c r="CC1502" s="107"/>
      <c r="CD1502" s="107"/>
      <c r="CE1502" s="107"/>
      <c r="CF1502" s="107"/>
      <c r="CG1502" s="107"/>
      <c r="CH1502" s="107"/>
      <c r="CI1502" s="107"/>
      <c r="CJ1502" s="107"/>
      <c r="CK1502" s="107"/>
      <c r="CL1502" s="107"/>
      <c r="CM1502" s="107"/>
      <c r="CN1502" s="107"/>
      <c r="CO1502" s="107"/>
      <c r="CP1502" s="107"/>
      <c r="CQ1502" s="107"/>
      <c r="CR1502" s="107"/>
      <c r="CS1502" s="107"/>
      <c r="CT1502" s="107"/>
      <c r="CU1502" s="107"/>
      <c r="CV1502" s="107"/>
      <c r="CW1502" s="107"/>
      <c r="CX1502" s="107"/>
      <c r="CY1502" s="107"/>
      <c r="CZ1502" s="107"/>
      <c r="DA1502" s="107"/>
      <c r="DB1502" s="107"/>
      <c r="DC1502" s="107"/>
      <c r="DD1502" s="107"/>
      <c r="DE1502" s="107"/>
      <c r="DF1502" s="107"/>
      <c r="DG1502" s="107"/>
      <c r="DH1502" s="107"/>
      <c r="DI1502" s="107"/>
      <c r="DJ1502" s="107"/>
      <c r="DK1502" s="107"/>
      <c r="DL1502" s="107"/>
      <c r="DM1502" s="107"/>
      <c r="DN1502" s="107"/>
      <c r="DO1502" s="107"/>
      <c r="DP1502" s="107"/>
      <c r="DQ1502" s="107"/>
      <c r="DR1502" s="107"/>
      <c r="DS1502" s="107"/>
      <c r="DT1502" s="107"/>
      <c r="DU1502" s="107"/>
      <c r="DV1502" s="107"/>
      <c r="DW1502" s="107"/>
      <c r="DX1502" s="107"/>
      <c r="DY1502" s="107"/>
      <c r="DZ1502" s="107"/>
      <c r="EA1502" s="107"/>
      <c r="EB1502" s="107"/>
      <c r="EC1502" s="107"/>
      <c r="ED1502" s="107"/>
      <c r="EE1502" s="107"/>
      <c r="EF1502" s="107"/>
      <c r="EG1502" s="107"/>
      <c r="EH1502" s="107"/>
      <c r="EI1502" s="107"/>
      <c r="EJ1502" s="107"/>
      <c r="EK1502" s="107"/>
      <c r="EL1502" s="107"/>
      <c r="EM1502" s="107"/>
      <c r="EN1502" s="107"/>
      <c r="EO1502" s="107"/>
      <c r="EP1502" s="107"/>
      <c r="EQ1502" s="107"/>
      <c r="ER1502" s="107"/>
      <c r="ES1502" s="107"/>
      <c r="ET1502" s="107"/>
      <c r="EU1502" s="107"/>
      <c r="EV1502" s="107"/>
      <c r="EW1502" s="107"/>
      <c r="EX1502" s="107"/>
      <c r="EY1502" s="107"/>
      <c r="EZ1502" s="107"/>
      <c r="FA1502" s="107"/>
      <c r="FB1502" s="107"/>
      <c r="FC1502" s="107"/>
      <c r="FD1502" s="107"/>
      <c r="FE1502" s="107"/>
      <c r="FF1502" s="107"/>
      <c r="FG1502" s="107"/>
      <c r="FH1502" s="107"/>
      <c r="FI1502" s="107"/>
      <c r="FJ1502" s="107"/>
      <c r="FK1502" s="107"/>
      <c r="FL1502" s="107"/>
      <c r="FM1502" s="107"/>
      <c r="FN1502" s="107"/>
      <c r="FO1502" s="107"/>
      <c r="FP1502" s="107"/>
      <c r="FQ1502" s="107"/>
      <c r="FR1502" s="107"/>
      <c r="FS1502" s="107"/>
      <c r="FT1502" s="107"/>
      <c r="FU1502" s="107"/>
      <c r="FV1502" s="107"/>
      <c r="FW1502" s="107"/>
      <c r="FX1502" s="107"/>
      <c r="FY1502" s="107"/>
      <c r="FZ1502" s="107"/>
      <c r="GA1502" s="107"/>
      <c r="GB1502" s="107"/>
      <c r="GC1502" s="107"/>
      <c r="GD1502" s="107"/>
      <c r="GE1502" s="107"/>
      <c r="GF1502" s="107"/>
      <c r="GG1502" s="107"/>
      <c r="GH1502" s="107"/>
      <c r="GI1502" s="107"/>
      <c r="GJ1502" s="107"/>
      <c r="GK1502" s="107"/>
      <c r="GL1502" s="107"/>
      <c r="GM1502" s="107"/>
      <c r="GN1502" s="107"/>
      <c r="GO1502" s="107"/>
      <c r="GP1502" s="107"/>
      <c r="GQ1502" s="107"/>
      <c r="GR1502" s="107"/>
      <c r="GS1502" s="107"/>
      <c r="GT1502" s="107"/>
      <c r="GU1502" s="107"/>
      <c r="GV1502" s="107"/>
      <c r="GW1502" s="107"/>
      <c r="GX1502" s="107"/>
      <c r="GY1502" s="107"/>
      <c r="GZ1502" s="107"/>
      <c r="HA1502" s="107"/>
      <c r="HB1502" s="107"/>
      <c r="HC1502" s="107"/>
      <c r="HD1502" s="107"/>
      <c r="HE1502" s="107"/>
      <c r="HF1502" s="107"/>
      <c r="HG1502" s="107"/>
      <c r="HH1502" s="107"/>
      <c r="HI1502" s="107"/>
      <c r="HJ1502" s="107"/>
      <c r="HK1502" s="107"/>
      <c r="HL1502" s="107"/>
      <c r="HM1502" s="107"/>
      <c r="HN1502" s="107"/>
      <c r="HO1502" s="107"/>
      <c r="HP1502" s="107"/>
      <c r="HQ1502" s="107"/>
      <c r="HR1502" s="107"/>
      <c r="HS1502" s="107"/>
      <c r="HT1502" s="107"/>
      <c r="HU1502" s="107"/>
      <c r="HV1502" s="107"/>
      <c r="HW1502" s="107"/>
      <c r="HX1502" s="107"/>
      <c r="HY1502" s="107"/>
      <c r="HZ1502" s="107"/>
      <c r="IA1502" s="107"/>
      <c r="IB1502" s="107"/>
      <c r="IC1502" s="107"/>
      <c r="ID1502" s="107"/>
      <c r="IE1502" s="107"/>
      <c r="IF1502" s="107"/>
      <c r="IG1502" s="107"/>
      <c r="IH1502" s="107"/>
      <c r="II1502" s="107"/>
      <c r="IJ1502" s="107"/>
      <c r="IK1502" s="107"/>
      <c r="IL1502" s="108"/>
      <c r="IM1502" s="108"/>
    </row>
    <row r="1503" spans="1:247" s="9" customFormat="1" ht="27.75" customHeight="1">
      <c r="A1503" s="20" t="s">
        <v>900</v>
      </c>
      <c r="B1503" s="20" t="s">
        <v>944</v>
      </c>
      <c r="C1503" s="106" t="s">
        <v>900</v>
      </c>
      <c r="D1503" s="20"/>
      <c r="E1503" s="20"/>
      <c r="F1503" s="48">
        <v>13.6</v>
      </c>
      <c r="G1503" s="48">
        <v>13.6</v>
      </c>
      <c r="H1503" s="23" t="s">
        <v>894</v>
      </c>
      <c r="I1503" s="20" t="s">
        <v>354</v>
      </c>
      <c r="J1503" s="103"/>
      <c r="K1503" s="104">
        <v>136</v>
      </c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7"/>
      <c r="AV1503" s="107"/>
      <c r="AW1503" s="107"/>
      <c r="AX1503" s="107"/>
      <c r="AY1503" s="107"/>
      <c r="AZ1503" s="107"/>
      <c r="BA1503" s="107"/>
      <c r="BB1503" s="107"/>
      <c r="BC1503" s="107"/>
      <c r="BD1503" s="107"/>
      <c r="BE1503" s="107"/>
      <c r="BF1503" s="107"/>
      <c r="BG1503" s="107"/>
      <c r="BH1503" s="107"/>
      <c r="BI1503" s="107"/>
      <c r="BJ1503" s="107"/>
      <c r="BK1503" s="107"/>
      <c r="BL1503" s="107"/>
      <c r="BM1503" s="107"/>
      <c r="BN1503" s="107"/>
      <c r="BO1503" s="107"/>
      <c r="BP1503" s="107"/>
      <c r="BQ1503" s="107"/>
      <c r="BR1503" s="107"/>
      <c r="BS1503" s="107"/>
      <c r="BT1503" s="107"/>
      <c r="BU1503" s="107"/>
      <c r="BV1503" s="107"/>
      <c r="BW1503" s="107"/>
      <c r="BX1503" s="107"/>
      <c r="BY1503" s="107"/>
      <c r="BZ1503" s="107"/>
      <c r="CA1503" s="107"/>
      <c r="CB1503" s="107"/>
      <c r="CC1503" s="107"/>
      <c r="CD1503" s="107"/>
      <c r="CE1503" s="107"/>
      <c r="CF1503" s="107"/>
      <c r="CG1503" s="107"/>
      <c r="CH1503" s="107"/>
      <c r="CI1503" s="107"/>
      <c r="CJ1503" s="107"/>
      <c r="CK1503" s="107"/>
      <c r="CL1503" s="107"/>
      <c r="CM1503" s="107"/>
      <c r="CN1503" s="107"/>
      <c r="CO1503" s="107"/>
      <c r="CP1503" s="107"/>
      <c r="CQ1503" s="107"/>
      <c r="CR1503" s="107"/>
      <c r="CS1503" s="107"/>
      <c r="CT1503" s="107"/>
      <c r="CU1503" s="107"/>
      <c r="CV1503" s="107"/>
      <c r="CW1503" s="107"/>
      <c r="CX1503" s="107"/>
      <c r="CY1503" s="107"/>
      <c r="CZ1503" s="107"/>
      <c r="DA1503" s="107"/>
      <c r="DB1503" s="107"/>
      <c r="DC1503" s="107"/>
      <c r="DD1503" s="107"/>
      <c r="DE1503" s="107"/>
      <c r="DF1503" s="107"/>
      <c r="DG1503" s="107"/>
      <c r="DH1503" s="107"/>
      <c r="DI1503" s="107"/>
      <c r="DJ1503" s="107"/>
      <c r="DK1503" s="107"/>
      <c r="DL1503" s="107"/>
      <c r="DM1503" s="107"/>
      <c r="DN1503" s="107"/>
      <c r="DO1503" s="107"/>
      <c r="DP1503" s="107"/>
      <c r="DQ1503" s="107"/>
      <c r="DR1503" s="107"/>
      <c r="DS1503" s="107"/>
      <c r="DT1503" s="107"/>
      <c r="DU1503" s="107"/>
      <c r="DV1503" s="107"/>
      <c r="DW1503" s="107"/>
      <c r="DX1503" s="107"/>
      <c r="DY1503" s="107"/>
      <c r="DZ1503" s="107"/>
      <c r="EA1503" s="107"/>
      <c r="EB1503" s="107"/>
      <c r="EC1503" s="107"/>
      <c r="ED1503" s="107"/>
      <c r="EE1503" s="107"/>
      <c r="EF1503" s="107"/>
      <c r="EG1503" s="107"/>
      <c r="EH1503" s="107"/>
      <c r="EI1503" s="107"/>
      <c r="EJ1503" s="107"/>
      <c r="EK1503" s="107"/>
      <c r="EL1503" s="107"/>
      <c r="EM1503" s="107"/>
      <c r="EN1503" s="107"/>
      <c r="EO1503" s="107"/>
      <c r="EP1503" s="107"/>
      <c r="EQ1503" s="107"/>
      <c r="ER1503" s="107"/>
      <c r="ES1503" s="107"/>
      <c r="ET1503" s="107"/>
      <c r="EU1503" s="107"/>
      <c r="EV1503" s="107"/>
      <c r="EW1503" s="107"/>
      <c r="EX1503" s="107"/>
      <c r="EY1503" s="107"/>
      <c r="EZ1503" s="107"/>
      <c r="FA1503" s="107"/>
      <c r="FB1503" s="107"/>
      <c r="FC1503" s="107"/>
      <c r="FD1503" s="107"/>
      <c r="FE1503" s="107"/>
      <c r="FF1503" s="107"/>
      <c r="FG1503" s="107"/>
      <c r="FH1503" s="107"/>
      <c r="FI1503" s="107"/>
      <c r="FJ1503" s="107"/>
      <c r="FK1503" s="107"/>
      <c r="FL1503" s="107"/>
      <c r="FM1503" s="107"/>
      <c r="FN1503" s="107"/>
      <c r="FO1503" s="107"/>
      <c r="FP1503" s="107"/>
      <c r="FQ1503" s="107"/>
      <c r="FR1503" s="107"/>
      <c r="FS1503" s="107"/>
      <c r="FT1503" s="107"/>
      <c r="FU1503" s="107"/>
      <c r="FV1503" s="107"/>
      <c r="FW1503" s="107"/>
      <c r="FX1503" s="107"/>
      <c r="FY1503" s="107"/>
      <c r="FZ1503" s="107"/>
      <c r="GA1503" s="107"/>
      <c r="GB1503" s="107"/>
      <c r="GC1503" s="107"/>
      <c r="GD1503" s="107"/>
      <c r="GE1503" s="107"/>
      <c r="GF1503" s="107"/>
      <c r="GG1503" s="107"/>
      <c r="GH1503" s="107"/>
      <c r="GI1503" s="107"/>
      <c r="GJ1503" s="107"/>
      <c r="GK1503" s="107"/>
      <c r="GL1503" s="107"/>
      <c r="GM1503" s="107"/>
      <c r="GN1503" s="107"/>
      <c r="GO1503" s="107"/>
      <c r="GP1503" s="107"/>
      <c r="GQ1503" s="107"/>
      <c r="GR1503" s="107"/>
      <c r="GS1503" s="107"/>
      <c r="GT1503" s="107"/>
      <c r="GU1503" s="107"/>
      <c r="GV1503" s="107"/>
      <c r="GW1503" s="107"/>
      <c r="GX1503" s="107"/>
      <c r="GY1503" s="107"/>
      <c r="GZ1503" s="107"/>
      <c r="HA1503" s="107"/>
      <c r="HB1503" s="107"/>
      <c r="HC1503" s="107"/>
      <c r="HD1503" s="107"/>
      <c r="HE1503" s="107"/>
      <c r="HF1503" s="107"/>
      <c r="HG1503" s="107"/>
      <c r="HH1503" s="107"/>
      <c r="HI1503" s="107"/>
      <c r="HJ1503" s="107"/>
      <c r="HK1503" s="107"/>
      <c r="HL1503" s="107"/>
      <c r="HM1503" s="107"/>
      <c r="HN1503" s="107"/>
      <c r="HO1503" s="107"/>
      <c r="HP1503" s="107"/>
      <c r="HQ1503" s="107"/>
      <c r="HR1503" s="107"/>
      <c r="HS1503" s="107"/>
      <c r="HT1503" s="107"/>
      <c r="HU1503" s="107"/>
      <c r="HV1503" s="107"/>
      <c r="HW1503" s="107"/>
      <c r="HX1503" s="107"/>
      <c r="HY1503" s="107"/>
      <c r="HZ1503" s="107"/>
      <c r="IA1503" s="107"/>
      <c r="IB1503" s="107"/>
      <c r="IC1503" s="107"/>
      <c r="ID1503" s="107"/>
      <c r="IE1503" s="107"/>
      <c r="IF1503" s="107"/>
      <c r="IG1503" s="107"/>
      <c r="IH1503" s="107"/>
      <c r="II1503" s="107"/>
      <c r="IJ1503" s="107"/>
      <c r="IK1503" s="107"/>
      <c r="IL1503" s="108"/>
      <c r="IM1503" s="108"/>
    </row>
    <row r="1504" spans="1:247" s="9" customFormat="1" ht="27.75" customHeight="1">
      <c r="A1504" s="20" t="s">
        <v>900</v>
      </c>
      <c r="B1504" s="20" t="s">
        <v>945</v>
      </c>
      <c r="C1504" s="106" t="s">
        <v>900</v>
      </c>
      <c r="D1504" s="20"/>
      <c r="E1504" s="20"/>
      <c r="F1504" s="48">
        <v>2.9</v>
      </c>
      <c r="G1504" s="48">
        <v>2.9</v>
      </c>
      <c r="H1504" s="23" t="s">
        <v>894</v>
      </c>
      <c r="I1504" s="20" t="s">
        <v>354</v>
      </c>
      <c r="J1504" s="103"/>
      <c r="K1504" s="104">
        <v>29</v>
      </c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7"/>
      <c r="AV1504" s="107"/>
      <c r="AW1504" s="107"/>
      <c r="AX1504" s="107"/>
      <c r="AY1504" s="107"/>
      <c r="AZ1504" s="107"/>
      <c r="BA1504" s="107"/>
      <c r="BB1504" s="107"/>
      <c r="BC1504" s="107"/>
      <c r="BD1504" s="107"/>
      <c r="BE1504" s="107"/>
      <c r="BF1504" s="107"/>
      <c r="BG1504" s="107"/>
      <c r="BH1504" s="107"/>
      <c r="BI1504" s="107"/>
      <c r="BJ1504" s="107"/>
      <c r="BK1504" s="107"/>
      <c r="BL1504" s="107"/>
      <c r="BM1504" s="107"/>
      <c r="BN1504" s="107"/>
      <c r="BO1504" s="107"/>
      <c r="BP1504" s="107"/>
      <c r="BQ1504" s="107"/>
      <c r="BR1504" s="107"/>
      <c r="BS1504" s="107"/>
      <c r="BT1504" s="107"/>
      <c r="BU1504" s="107"/>
      <c r="BV1504" s="107"/>
      <c r="BW1504" s="107"/>
      <c r="BX1504" s="107"/>
      <c r="BY1504" s="107"/>
      <c r="BZ1504" s="107"/>
      <c r="CA1504" s="107"/>
      <c r="CB1504" s="107"/>
      <c r="CC1504" s="107"/>
      <c r="CD1504" s="107"/>
      <c r="CE1504" s="107"/>
      <c r="CF1504" s="107"/>
      <c r="CG1504" s="107"/>
      <c r="CH1504" s="107"/>
      <c r="CI1504" s="107"/>
      <c r="CJ1504" s="107"/>
      <c r="CK1504" s="107"/>
      <c r="CL1504" s="107"/>
      <c r="CM1504" s="107"/>
      <c r="CN1504" s="107"/>
      <c r="CO1504" s="107"/>
      <c r="CP1504" s="107"/>
      <c r="CQ1504" s="107"/>
      <c r="CR1504" s="107"/>
      <c r="CS1504" s="107"/>
      <c r="CT1504" s="107"/>
      <c r="CU1504" s="107"/>
      <c r="CV1504" s="107"/>
      <c r="CW1504" s="107"/>
      <c r="CX1504" s="107"/>
      <c r="CY1504" s="107"/>
      <c r="CZ1504" s="107"/>
      <c r="DA1504" s="107"/>
      <c r="DB1504" s="107"/>
      <c r="DC1504" s="107"/>
      <c r="DD1504" s="107"/>
      <c r="DE1504" s="107"/>
      <c r="DF1504" s="107"/>
      <c r="DG1504" s="107"/>
      <c r="DH1504" s="107"/>
      <c r="DI1504" s="107"/>
      <c r="DJ1504" s="107"/>
      <c r="DK1504" s="107"/>
      <c r="DL1504" s="107"/>
      <c r="DM1504" s="107"/>
      <c r="DN1504" s="107"/>
      <c r="DO1504" s="107"/>
      <c r="DP1504" s="107"/>
      <c r="DQ1504" s="107"/>
      <c r="DR1504" s="107"/>
      <c r="DS1504" s="107"/>
      <c r="DT1504" s="107"/>
      <c r="DU1504" s="107"/>
      <c r="DV1504" s="107"/>
      <c r="DW1504" s="107"/>
      <c r="DX1504" s="107"/>
      <c r="DY1504" s="107"/>
      <c r="DZ1504" s="107"/>
      <c r="EA1504" s="107"/>
      <c r="EB1504" s="107"/>
      <c r="EC1504" s="107"/>
      <c r="ED1504" s="107"/>
      <c r="EE1504" s="107"/>
      <c r="EF1504" s="107"/>
      <c r="EG1504" s="107"/>
      <c r="EH1504" s="107"/>
      <c r="EI1504" s="107"/>
      <c r="EJ1504" s="107"/>
      <c r="EK1504" s="107"/>
      <c r="EL1504" s="107"/>
      <c r="EM1504" s="107"/>
      <c r="EN1504" s="107"/>
      <c r="EO1504" s="107"/>
      <c r="EP1504" s="107"/>
      <c r="EQ1504" s="107"/>
      <c r="ER1504" s="107"/>
      <c r="ES1504" s="107"/>
      <c r="ET1504" s="107"/>
      <c r="EU1504" s="107"/>
      <c r="EV1504" s="107"/>
      <c r="EW1504" s="107"/>
      <c r="EX1504" s="107"/>
      <c r="EY1504" s="107"/>
      <c r="EZ1504" s="107"/>
      <c r="FA1504" s="107"/>
      <c r="FB1504" s="107"/>
      <c r="FC1504" s="107"/>
      <c r="FD1504" s="107"/>
      <c r="FE1504" s="107"/>
      <c r="FF1504" s="107"/>
      <c r="FG1504" s="107"/>
      <c r="FH1504" s="107"/>
      <c r="FI1504" s="107"/>
      <c r="FJ1504" s="107"/>
      <c r="FK1504" s="107"/>
      <c r="FL1504" s="107"/>
      <c r="FM1504" s="107"/>
      <c r="FN1504" s="107"/>
      <c r="FO1504" s="107"/>
      <c r="FP1504" s="107"/>
      <c r="FQ1504" s="107"/>
      <c r="FR1504" s="107"/>
      <c r="FS1504" s="107"/>
      <c r="FT1504" s="107"/>
      <c r="FU1504" s="107"/>
      <c r="FV1504" s="107"/>
      <c r="FW1504" s="107"/>
      <c r="FX1504" s="107"/>
      <c r="FY1504" s="107"/>
      <c r="FZ1504" s="107"/>
      <c r="GA1504" s="107"/>
      <c r="GB1504" s="107"/>
      <c r="GC1504" s="107"/>
      <c r="GD1504" s="107"/>
      <c r="GE1504" s="107"/>
      <c r="GF1504" s="107"/>
      <c r="GG1504" s="107"/>
      <c r="GH1504" s="107"/>
      <c r="GI1504" s="107"/>
      <c r="GJ1504" s="107"/>
      <c r="GK1504" s="107"/>
      <c r="GL1504" s="107"/>
      <c r="GM1504" s="107"/>
      <c r="GN1504" s="107"/>
      <c r="GO1504" s="107"/>
      <c r="GP1504" s="107"/>
      <c r="GQ1504" s="107"/>
      <c r="GR1504" s="107"/>
      <c r="GS1504" s="107"/>
      <c r="GT1504" s="107"/>
      <c r="GU1504" s="107"/>
      <c r="GV1504" s="107"/>
      <c r="GW1504" s="107"/>
      <c r="GX1504" s="107"/>
      <c r="GY1504" s="107"/>
      <c r="GZ1504" s="107"/>
      <c r="HA1504" s="107"/>
      <c r="HB1504" s="107"/>
      <c r="HC1504" s="107"/>
      <c r="HD1504" s="107"/>
      <c r="HE1504" s="107"/>
      <c r="HF1504" s="107"/>
      <c r="HG1504" s="107"/>
      <c r="HH1504" s="107"/>
      <c r="HI1504" s="107"/>
      <c r="HJ1504" s="107"/>
      <c r="HK1504" s="107"/>
      <c r="HL1504" s="107"/>
      <c r="HM1504" s="107"/>
      <c r="HN1504" s="107"/>
      <c r="HO1504" s="107"/>
      <c r="HP1504" s="107"/>
      <c r="HQ1504" s="107"/>
      <c r="HR1504" s="107"/>
      <c r="HS1504" s="107"/>
      <c r="HT1504" s="107"/>
      <c r="HU1504" s="107"/>
      <c r="HV1504" s="107"/>
      <c r="HW1504" s="107"/>
      <c r="HX1504" s="107"/>
      <c r="HY1504" s="107"/>
      <c r="HZ1504" s="107"/>
      <c r="IA1504" s="107"/>
      <c r="IB1504" s="107"/>
      <c r="IC1504" s="107"/>
      <c r="ID1504" s="107"/>
      <c r="IE1504" s="107"/>
      <c r="IF1504" s="107"/>
      <c r="IG1504" s="107"/>
      <c r="IH1504" s="107"/>
      <c r="II1504" s="107"/>
      <c r="IJ1504" s="107"/>
      <c r="IK1504" s="107"/>
      <c r="IL1504" s="108"/>
      <c r="IM1504" s="108"/>
    </row>
    <row r="1505" spans="1:247" s="9" customFormat="1" ht="27.75" customHeight="1">
      <c r="A1505" s="20" t="s">
        <v>900</v>
      </c>
      <c r="B1505" s="20" t="s">
        <v>946</v>
      </c>
      <c r="C1505" s="106" t="s">
        <v>900</v>
      </c>
      <c r="D1505" s="20"/>
      <c r="E1505" s="20"/>
      <c r="F1505" s="48">
        <v>12.2</v>
      </c>
      <c r="G1505" s="48">
        <v>12.2</v>
      </c>
      <c r="H1505" s="23" t="s">
        <v>894</v>
      </c>
      <c r="I1505" s="20" t="s">
        <v>354</v>
      </c>
      <c r="J1505" s="103"/>
      <c r="K1505" s="104">
        <v>122</v>
      </c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7"/>
      <c r="AV1505" s="107"/>
      <c r="AW1505" s="107"/>
      <c r="AX1505" s="107"/>
      <c r="AY1505" s="107"/>
      <c r="AZ1505" s="107"/>
      <c r="BA1505" s="107"/>
      <c r="BB1505" s="107"/>
      <c r="BC1505" s="107"/>
      <c r="BD1505" s="107"/>
      <c r="BE1505" s="107"/>
      <c r="BF1505" s="107"/>
      <c r="BG1505" s="107"/>
      <c r="BH1505" s="107"/>
      <c r="BI1505" s="107"/>
      <c r="BJ1505" s="107"/>
      <c r="BK1505" s="107"/>
      <c r="BL1505" s="107"/>
      <c r="BM1505" s="107"/>
      <c r="BN1505" s="107"/>
      <c r="BO1505" s="107"/>
      <c r="BP1505" s="107"/>
      <c r="BQ1505" s="107"/>
      <c r="BR1505" s="107"/>
      <c r="BS1505" s="107"/>
      <c r="BT1505" s="107"/>
      <c r="BU1505" s="107"/>
      <c r="BV1505" s="107"/>
      <c r="BW1505" s="107"/>
      <c r="BX1505" s="107"/>
      <c r="BY1505" s="107"/>
      <c r="BZ1505" s="107"/>
      <c r="CA1505" s="107"/>
      <c r="CB1505" s="107"/>
      <c r="CC1505" s="107"/>
      <c r="CD1505" s="107"/>
      <c r="CE1505" s="107"/>
      <c r="CF1505" s="107"/>
      <c r="CG1505" s="107"/>
      <c r="CH1505" s="107"/>
      <c r="CI1505" s="107"/>
      <c r="CJ1505" s="107"/>
      <c r="CK1505" s="107"/>
      <c r="CL1505" s="107"/>
      <c r="CM1505" s="107"/>
      <c r="CN1505" s="107"/>
      <c r="CO1505" s="107"/>
      <c r="CP1505" s="107"/>
      <c r="CQ1505" s="107"/>
      <c r="CR1505" s="107"/>
      <c r="CS1505" s="107"/>
      <c r="CT1505" s="107"/>
      <c r="CU1505" s="107"/>
      <c r="CV1505" s="107"/>
      <c r="CW1505" s="107"/>
      <c r="CX1505" s="107"/>
      <c r="CY1505" s="107"/>
      <c r="CZ1505" s="107"/>
      <c r="DA1505" s="107"/>
      <c r="DB1505" s="107"/>
      <c r="DC1505" s="107"/>
      <c r="DD1505" s="107"/>
      <c r="DE1505" s="107"/>
      <c r="DF1505" s="107"/>
      <c r="DG1505" s="107"/>
      <c r="DH1505" s="107"/>
      <c r="DI1505" s="107"/>
      <c r="DJ1505" s="107"/>
      <c r="DK1505" s="107"/>
      <c r="DL1505" s="107"/>
      <c r="DM1505" s="107"/>
      <c r="DN1505" s="107"/>
      <c r="DO1505" s="107"/>
      <c r="DP1505" s="107"/>
      <c r="DQ1505" s="107"/>
      <c r="DR1505" s="107"/>
      <c r="DS1505" s="107"/>
      <c r="DT1505" s="107"/>
      <c r="DU1505" s="107"/>
      <c r="DV1505" s="107"/>
      <c r="DW1505" s="107"/>
      <c r="DX1505" s="107"/>
      <c r="DY1505" s="107"/>
      <c r="DZ1505" s="107"/>
      <c r="EA1505" s="107"/>
      <c r="EB1505" s="107"/>
      <c r="EC1505" s="107"/>
      <c r="ED1505" s="107"/>
      <c r="EE1505" s="107"/>
      <c r="EF1505" s="107"/>
      <c r="EG1505" s="107"/>
      <c r="EH1505" s="107"/>
      <c r="EI1505" s="107"/>
      <c r="EJ1505" s="107"/>
      <c r="EK1505" s="107"/>
      <c r="EL1505" s="107"/>
      <c r="EM1505" s="107"/>
      <c r="EN1505" s="107"/>
      <c r="EO1505" s="107"/>
      <c r="EP1505" s="107"/>
      <c r="EQ1505" s="107"/>
      <c r="ER1505" s="107"/>
      <c r="ES1505" s="107"/>
      <c r="ET1505" s="107"/>
      <c r="EU1505" s="107"/>
      <c r="EV1505" s="107"/>
      <c r="EW1505" s="107"/>
      <c r="EX1505" s="107"/>
      <c r="EY1505" s="107"/>
      <c r="EZ1505" s="107"/>
      <c r="FA1505" s="107"/>
      <c r="FB1505" s="107"/>
      <c r="FC1505" s="107"/>
      <c r="FD1505" s="107"/>
      <c r="FE1505" s="107"/>
      <c r="FF1505" s="107"/>
      <c r="FG1505" s="107"/>
      <c r="FH1505" s="107"/>
      <c r="FI1505" s="107"/>
      <c r="FJ1505" s="107"/>
      <c r="FK1505" s="107"/>
      <c r="FL1505" s="107"/>
      <c r="FM1505" s="107"/>
      <c r="FN1505" s="107"/>
      <c r="FO1505" s="107"/>
      <c r="FP1505" s="107"/>
      <c r="FQ1505" s="107"/>
      <c r="FR1505" s="107"/>
      <c r="FS1505" s="107"/>
      <c r="FT1505" s="107"/>
      <c r="FU1505" s="107"/>
      <c r="FV1505" s="107"/>
      <c r="FW1505" s="107"/>
      <c r="FX1505" s="107"/>
      <c r="FY1505" s="107"/>
      <c r="FZ1505" s="107"/>
      <c r="GA1505" s="107"/>
      <c r="GB1505" s="107"/>
      <c r="GC1505" s="107"/>
      <c r="GD1505" s="107"/>
      <c r="GE1505" s="107"/>
      <c r="GF1505" s="107"/>
      <c r="GG1505" s="107"/>
      <c r="GH1505" s="107"/>
      <c r="GI1505" s="107"/>
      <c r="GJ1505" s="107"/>
      <c r="GK1505" s="107"/>
      <c r="GL1505" s="107"/>
      <c r="GM1505" s="107"/>
      <c r="GN1505" s="107"/>
      <c r="GO1505" s="107"/>
      <c r="GP1505" s="107"/>
      <c r="GQ1505" s="107"/>
      <c r="GR1505" s="107"/>
      <c r="GS1505" s="107"/>
      <c r="GT1505" s="107"/>
      <c r="GU1505" s="107"/>
      <c r="GV1505" s="107"/>
      <c r="GW1505" s="107"/>
      <c r="GX1505" s="107"/>
      <c r="GY1505" s="107"/>
      <c r="GZ1505" s="107"/>
      <c r="HA1505" s="107"/>
      <c r="HB1505" s="107"/>
      <c r="HC1505" s="107"/>
      <c r="HD1505" s="107"/>
      <c r="HE1505" s="107"/>
      <c r="HF1505" s="107"/>
      <c r="HG1505" s="107"/>
      <c r="HH1505" s="107"/>
      <c r="HI1505" s="107"/>
      <c r="HJ1505" s="107"/>
      <c r="HK1505" s="107"/>
      <c r="HL1505" s="107"/>
      <c r="HM1505" s="107"/>
      <c r="HN1505" s="107"/>
      <c r="HO1505" s="107"/>
      <c r="HP1505" s="107"/>
      <c r="HQ1505" s="107"/>
      <c r="HR1505" s="107"/>
      <c r="HS1505" s="107"/>
      <c r="HT1505" s="107"/>
      <c r="HU1505" s="107"/>
      <c r="HV1505" s="107"/>
      <c r="HW1505" s="107"/>
      <c r="HX1505" s="107"/>
      <c r="HY1505" s="107"/>
      <c r="HZ1505" s="107"/>
      <c r="IA1505" s="107"/>
      <c r="IB1505" s="107"/>
      <c r="IC1505" s="107"/>
      <c r="ID1505" s="107"/>
      <c r="IE1505" s="107"/>
      <c r="IF1505" s="107"/>
      <c r="IG1505" s="107"/>
      <c r="IH1505" s="107"/>
      <c r="II1505" s="107"/>
      <c r="IJ1505" s="107"/>
      <c r="IK1505" s="107"/>
      <c r="IL1505" s="108"/>
      <c r="IM1505" s="108"/>
    </row>
    <row r="1506" spans="1:247" s="9" customFormat="1" ht="27.75" customHeight="1">
      <c r="A1506" s="20" t="s">
        <v>900</v>
      </c>
      <c r="B1506" s="20" t="s">
        <v>947</v>
      </c>
      <c r="C1506" s="106" t="s">
        <v>900</v>
      </c>
      <c r="D1506" s="20"/>
      <c r="E1506" s="20"/>
      <c r="F1506" s="48">
        <v>20.4</v>
      </c>
      <c r="G1506" s="48">
        <v>20.4</v>
      </c>
      <c r="H1506" s="23" t="s">
        <v>894</v>
      </c>
      <c r="I1506" s="20" t="s">
        <v>354</v>
      </c>
      <c r="J1506" s="103"/>
      <c r="K1506" s="104">
        <v>204</v>
      </c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7"/>
      <c r="AV1506" s="107"/>
      <c r="AW1506" s="107"/>
      <c r="AX1506" s="107"/>
      <c r="AY1506" s="107"/>
      <c r="AZ1506" s="107"/>
      <c r="BA1506" s="107"/>
      <c r="BB1506" s="107"/>
      <c r="BC1506" s="107"/>
      <c r="BD1506" s="107"/>
      <c r="BE1506" s="107"/>
      <c r="BF1506" s="107"/>
      <c r="BG1506" s="107"/>
      <c r="BH1506" s="107"/>
      <c r="BI1506" s="107"/>
      <c r="BJ1506" s="107"/>
      <c r="BK1506" s="107"/>
      <c r="BL1506" s="107"/>
      <c r="BM1506" s="107"/>
      <c r="BN1506" s="107"/>
      <c r="BO1506" s="107"/>
      <c r="BP1506" s="107"/>
      <c r="BQ1506" s="107"/>
      <c r="BR1506" s="107"/>
      <c r="BS1506" s="107"/>
      <c r="BT1506" s="107"/>
      <c r="BU1506" s="107"/>
      <c r="BV1506" s="107"/>
      <c r="BW1506" s="107"/>
      <c r="BX1506" s="107"/>
      <c r="BY1506" s="107"/>
      <c r="BZ1506" s="107"/>
      <c r="CA1506" s="107"/>
      <c r="CB1506" s="107"/>
      <c r="CC1506" s="107"/>
      <c r="CD1506" s="107"/>
      <c r="CE1506" s="107"/>
      <c r="CF1506" s="107"/>
      <c r="CG1506" s="107"/>
      <c r="CH1506" s="107"/>
      <c r="CI1506" s="107"/>
      <c r="CJ1506" s="107"/>
      <c r="CK1506" s="107"/>
      <c r="CL1506" s="107"/>
      <c r="CM1506" s="107"/>
      <c r="CN1506" s="107"/>
      <c r="CO1506" s="107"/>
      <c r="CP1506" s="107"/>
      <c r="CQ1506" s="107"/>
      <c r="CR1506" s="107"/>
      <c r="CS1506" s="107"/>
      <c r="CT1506" s="107"/>
      <c r="CU1506" s="107"/>
      <c r="CV1506" s="107"/>
      <c r="CW1506" s="107"/>
      <c r="CX1506" s="107"/>
      <c r="CY1506" s="107"/>
      <c r="CZ1506" s="107"/>
      <c r="DA1506" s="107"/>
      <c r="DB1506" s="107"/>
      <c r="DC1506" s="107"/>
      <c r="DD1506" s="107"/>
      <c r="DE1506" s="107"/>
      <c r="DF1506" s="107"/>
      <c r="DG1506" s="107"/>
      <c r="DH1506" s="107"/>
      <c r="DI1506" s="107"/>
      <c r="DJ1506" s="107"/>
      <c r="DK1506" s="107"/>
      <c r="DL1506" s="107"/>
      <c r="DM1506" s="107"/>
      <c r="DN1506" s="107"/>
      <c r="DO1506" s="107"/>
      <c r="DP1506" s="107"/>
      <c r="DQ1506" s="107"/>
      <c r="DR1506" s="107"/>
      <c r="DS1506" s="107"/>
      <c r="DT1506" s="107"/>
      <c r="DU1506" s="107"/>
      <c r="DV1506" s="107"/>
      <c r="DW1506" s="107"/>
      <c r="DX1506" s="107"/>
      <c r="DY1506" s="107"/>
      <c r="DZ1506" s="107"/>
      <c r="EA1506" s="107"/>
      <c r="EB1506" s="107"/>
      <c r="EC1506" s="107"/>
      <c r="ED1506" s="107"/>
      <c r="EE1506" s="107"/>
      <c r="EF1506" s="107"/>
      <c r="EG1506" s="107"/>
      <c r="EH1506" s="107"/>
      <c r="EI1506" s="107"/>
      <c r="EJ1506" s="107"/>
      <c r="EK1506" s="107"/>
      <c r="EL1506" s="107"/>
      <c r="EM1506" s="107"/>
      <c r="EN1506" s="107"/>
      <c r="EO1506" s="107"/>
      <c r="EP1506" s="107"/>
      <c r="EQ1506" s="107"/>
      <c r="ER1506" s="107"/>
      <c r="ES1506" s="107"/>
      <c r="ET1506" s="107"/>
      <c r="EU1506" s="107"/>
      <c r="EV1506" s="107"/>
      <c r="EW1506" s="107"/>
      <c r="EX1506" s="107"/>
      <c r="EY1506" s="107"/>
      <c r="EZ1506" s="107"/>
      <c r="FA1506" s="107"/>
      <c r="FB1506" s="107"/>
      <c r="FC1506" s="107"/>
      <c r="FD1506" s="107"/>
      <c r="FE1506" s="107"/>
      <c r="FF1506" s="107"/>
      <c r="FG1506" s="107"/>
      <c r="FH1506" s="107"/>
      <c r="FI1506" s="107"/>
      <c r="FJ1506" s="107"/>
      <c r="FK1506" s="107"/>
      <c r="FL1506" s="107"/>
      <c r="FM1506" s="107"/>
      <c r="FN1506" s="107"/>
      <c r="FO1506" s="107"/>
      <c r="FP1506" s="107"/>
      <c r="FQ1506" s="107"/>
      <c r="FR1506" s="107"/>
      <c r="FS1506" s="107"/>
      <c r="FT1506" s="107"/>
      <c r="FU1506" s="107"/>
      <c r="FV1506" s="107"/>
      <c r="FW1506" s="107"/>
      <c r="FX1506" s="107"/>
      <c r="FY1506" s="107"/>
      <c r="FZ1506" s="107"/>
      <c r="GA1506" s="107"/>
      <c r="GB1506" s="107"/>
      <c r="GC1506" s="107"/>
      <c r="GD1506" s="107"/>
      <c r="GE1506" s="107"/>
      <c r="GF1506" s="107"/>
      <c r="GG1506" s="107"/>
      <c r="GH1506" s="107"/>
      <c r="GI1506" s="107"/>
      <c r="GJ1506" s="107"/>
      <c r="GK1506" s="107"/>
      <c r="GL1506" s="107"/>
      <c r="GM1506" s="107"/>
      <c r="GN1506" s="107"/>
      <c r="GO1506" s="107"/>
      <c r="GP1506" s="107"/>
      <c r="GQ1506" s="107"/>
      <c r="GR1506" s="107"/>
      <c r="GS1506" s="107"/>
      <c r="GT1506" s="107"/>
      <c r="GU1506" s="107"/>
      <c r="GV1506" s="107"/>
      <c r="GW1506" s="107"/>
      <c r="GX1506" s="107"/>
      <c r="GY1506" s="107"/>
      <c r="GZ1506" s="107"/>
      <c r="HA1506" s="107"/>
      <c r="HB1506" s="107"/>
      <c r="HC1506" s="107"/>
      <c r="HD1506" s="107"/>
      <c r="HE1506" s="107"/>
      <c r="HF1506" s="107"/>
      <c r="HG1506" s="107"/>
      <c r="HH1506" s="107"/>
      <c r="HI1506" s="107"/>
      <c r="HJ1506" s="107"/>
      <c r="HK1506" s="107"/>
      <c r="HL1506" s="107"/>
      <c r="HM1506" s="107"/>
      <c r="HN1506" s="107"/>
      <c r="HO1506" s="107"/>
      <c r="HP1506" s="107"/>
      <c r="HQ1506" s="107"/>
      <c r="HR1506" s="107"/>
      <c r="HS1506" s="107"/>
      <c r="HT1506" s="107"/>
      <c r="HU1506" s="107"/>
      <c r="HV1506" s="107"/>
      <c r="HW1506" s="107"/>
      <c r="HX1506" s="107"/>
      <c r="HY1506" s="107"/>
      <c r="HZ1506" s="107"/>
      <c r="IA1506" s="107"/>
      <c r="IB1506" s="107"/>
      <c r="IC1506" s="107"/>
      <c r="ID1506" s="107"/>
      <c r="IE1506" s="107"/>
      <c r="IF1506" s="107"/>
      <c r="IG1506" s="107"/>
      <c r="IH1506" s="107"/>
      <c r="II1506" s="107"/>
      <c r="IJ1506" s="107"/>
      <c r="IK1506" s="107"/>
      <c r="IL1506" s="108"/>
      <c r="IM1506" s="108"/>
    </row>
    <row r="1507" spans="1:247" s="9" customFormat="1" ht="27.75" customHeight="1">
      <c r="A1507" s="20" t="s">
        <v>900</v>
      </c>
      <c r="B1507" s="20" t="s">
        <v>948</v>
      </c>
      <c r="C1507" s="106" t="s">
        <v>900</v>
      </c>
      <c r="D1507" s="20"/>
      <c r="E1507" s="20"/>
      <c r="F1507" s="48">
        <v>6.8</v>
      </c>
      <c r="G1507" s="48">
        <v>6.8</v>
      </c>
      <c r="H1507" s="23" t="s">
        <v>894</v>
      </c>
      <c r="I1507" s="20" t="s">
        <v>354</v>
      </c>
      <c r="J1507" s="103"/>
      <c r="K1507" s="104">
        <v>68</v>
      </c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7"/>
      <c r="AV1507" s="107"/>
      <c r="AW1507" s="107"/>
      <c r="AX1507" s="107"/>
      <c r="AY1507" s="107"/>
      <c r="AZ1507" s="107"/>
      <c r="BA1507" s="107"/>
      <c r="BB1507" s="107"/>
      <c r="BC1507" s="107"/>
      <c r="BD1507" s="107"/>
      <c r="BE1507" s="107"/>
      <c r="BF1507" s="107"/>
      <c r="BG1507" s="107"/>
      <c r="BH1507" s="107"/>
      <c r="BI1507" s="107"/>
      <c r="BJ1507" s="107"/>
      <c r="BK1507" s="107"/>
      <c r="BL1507" s="107"/>
      <c r="BM1507" s="107"/>
      <c r="BN1507" s="107"/>
      <c r="BO1507" s="107"/>
      <c r="BP1507" s="107"/>
      <c r="BQ1507" s="107"/>
      <c r="BR1507" s="107"/>
      <c r="BS1507" s="107"/>
      <c r="BT1507" s="107"/>
      <c r="BU1507" s="107"/>
      <c r="BV1507" s="107"/>
      <c r="BW1507" s="107"/>
      <c r="BX1507" s="107"/>
      <c r="BY1507" s="107"/>
      <c r="BZ1507" s="107"/>
      <c r="CA1507" s="107"/>
      <c r="CB1507" s="107"/>
      <c r="CC1507" s="107"/>
      <c r="CD1507" s="107"/>
      <c r="CE1507" s="107"/>
      <c r="CF1507" s="107"/>
      <c r="CG1507" s="107"/>
      <c r="CH1507" s="107"/>
      <c r="CI1507" s="107"/>
      <c r="CJ1507" s="107"/>
      <c r="CK1507" s="107"/>
      <c r="CL1507" s="107"/>
      <c r="CM1507" s="107"/>
      <c r="CN1507" s="107"/>
      <c r="CO1507" s="107"/>
      <c r="CP1507" s="107"/>
      <c r="CQ1507" s="107"/>
      <c r="CR1507" s="107"/>
      <c r="CS1507" s="107"/>
      <c r="CT1507" s="107"/>
      <c r="CU1507" s="107"/>
      <c r="CV1507" s="107"/>
      <c r="CW1507" s="107"/>
      <c r="CX1507" s="107"/>
      <c r="CY1507" s="107"/>
      <c r="CZ1507" s="107"/>
      <c r="DA1507" s="107"/>
      <c r="DB1507" s="107"/>
      <c r="DC1507" s="107"/>
      <c r="DD1507" s="107"/>
      <c r="DE1507" s="107"/>
      <c r="DF1507" s="107"/>
      <c r="DG1507" s="107"/>
      <c r="DH1507" s="107"/>
      <c r="DI1507" s="107"/>
      <c r="DJ1507" s="107"/>
      <c r="DK1507" s="107"/>
      <c r="DL1507" s="107"/>
      <c r="DM1507" s="107"/>
      <c r="DN1507" s="107"/>
      <c r="DO1507" s="107"/>
      <c r="DP1507" s="107"/>
      <c r="DQ1507" s="107"/>
      <c r="DR1507" s="107"/>
      <c r="DS1507" s="107"/>
      <c r="DT1507" s="107"/>
      <c r="DU1507" s="107"/>
      <c r="DV1507" s="107"/>
      <c r="DW1507" s="107"/>
      <c r="DX1507" s="107"/>
      <c r="DY1507" s="107"/>
      <c r="DZ1507" s="107"/>
      <c r="EA1507" s="107"/>
      <c r="EB1507" s="107"/>
      <c r="EC1507" s="107"/>
      <c r="ED1507" s="107"/>
      <c r="EE1507" s="107"/>
      <c r="EF1507" s="107"/>
      <c r="EG1507" s="107"/>
      <c r="EH1507" s="107"/>
      <c r="EI1507" s="107"/>
      <c r="EJ1507" s="107"/>
      <c r="EK1507" s="107"/>
      <c r="EL1507" s="107"/>
      <c r="EM1507" s="107"/>
      <c r="EN1507" s="107"/>
      <c r="EO1507" s="107"/>
      <c r="EP1507" s="107"/>
      <c r="EQ1507" s="107"/>
      <c r="ER1507" s="107"/>
      <c r="ES1507" s="107"/>
      <c r="ET1507" s="107"/>
      <c r="EU1507" s="107"/>
      <c r="EV1507" s="107"/>
      <c r="EW1507" s="107"/>
      <c r="EX1507" s="107"/>
      <c r="EY1507" s="107"/>
      <c r="EZ1507" s="107"/>
      <c r="FA1507" s="107"/>
      <c r="FB1507" s="107"/>
      <c r="FC1507" s="107"/>
      <c r="FD1507" s="107"/>
      <c r="FE1507" s="107"/>
      <c r="FF1507" s="107"/>
      <c r="FG1507" s="107"/>
      <c r="FH1507" s="107"/>
      <c r="FI1507" s="107"/>
      <c r="FJ1507" s="107"/>
      <c r="FK1507" s="107"/>
      <c r="FL1507" s="107"/>
      <c r="FM1507" s="107"/>
      <c r="FN1507" s="107"/>
      <c r="FO1507" s="107"/>
      <c r="FP1507" s="107"/>
      <c r="FQ1507" s="107"/>
      <c r="FR1507" s="107"/>
      <c r="FS1507" s="107"/>
      <c r="FT1507" s="107"/>
      <c r="FU1507" s="107"/>
      <c r="FV1507" s="107"/>
      <c r="FW1507" s="107"/>
      <c r="FX1507" s="107"/>
      <c r="FY1507" s="107"/>
      <c r="FZ1507" s="107"/>
      <c r="GA1507" s="107"/>
      <c r="GB1507" s="107"/>
      <c r="GC1507" s="107"/>
      <c r="GD1507" s="107"/>
      <c r="GE1507" s="107"/>
      <c r="GF1507" s="107"/>
      <c r="GG1507" s="107"/>
      <c r="GH1507" s="107"/>
      <c r="GI1507" s="107"/>
      <c r="GJ1507" s="107"/>
      <c r="GK1507" s="107"/>
      <c r="GL1507" s="107"/>
      <c r="GM1507" s="107"/>
      <c r="GN1507" s="107"/>
      <c r="GO1507" s="107"/>
      <c r="GP1507" s="107"/>
      <c r="GQ1507" s="107"/>
      <c r="GR1507" s="107"/>
      <c r="GS1507" s="107"/>
      <c r="GT1507" s="107"/>
      <c r="GU1507" s="107"/>
      <c r="GV1507" s="107"/>
      <c r="GW1507" s="107"/>
      <c r="GX1507" s="107"/>
      <c r="GY1507" s="107"/>
      <c r="GZ1507" s="107"/>
      <c r="HA1507" s="107"/>
      <c r="HB1507" s="107"/>
      <c r="HC1507" s="107"/>
      <c r="HD1507" s="107"/>
      <c r="HE1507" s="107"/>
      <c r="HF1507" s="107"/>
      <c r="HG1507" s="107"/>
      <c r="HH1507" s="107"/>
      <c r="HI1507" s="107"/>
      <c r="HJ1507" s="107"/>
      <c r="HK1507" s="107"/>
      <c r="HL1507" s="107"/>
      <c r="HM1507" s="107"/>
      <c r="HN1507" s="107"/>
      <c r="HO1507" s="107"/>
      <c r="HP1507" s="107"/>
      <c r="HQ1507" s="107"/>
      <c r="HR1507" s="107"/>
      <c r="HS1507" s="107"/>
      <c r="HT1507" s="107"/>
      <c r="HU1507" s="107"/>
      <c r="HV1507" s="107"/>
      <c r="HW1507" s="107"/>
      <c r="HX1507" s="107"/>
      <c r="HY1507" s="107"/>
      <c r="HZ1507" s="107"/>
      <c r="IA1507" s="107"/>
      <c r="IB1507" s="107"/>
      <c r="IC1507" s="107"/>
      <c r="ID1507" s="107"/>
      <c r="IE1507" s="107"/>
      <c r="IF1507" s="107"/>
      <c r="IG1507" s="107"/>
      <c r="IH1507" s="107"/>
      <c r="II1507" s="107"/>
      <c r="IJ1507" s="107"/>
      <c r="IK1507" s="107"/>
      <c r="IL1507" s="108"/>
      <c r="IM1507" s="108"/>
    </row>
    <row r="1508" spans="1:247" s="9" customFormat="1" ht="27.75" customHeight="1">
      <c r="A1508" s="20" t="s">
        <v>900</v>
      </c>
      <c r="B1508" s="20" t="s">
        <v>949</v>
      </c>
      <c r="C1508" s="106" t="s">
        <v>900</v>
      </c>
      <c r="D1508" s="20"/>
      <c r="E1508" s="20"/>
      <c r="F1508" s="48">
        <v>2.7</v>
      </c>
      <c r="G1508" s="48">
        <v>2.7</v>
      </c>
      <c r="H1508" s="23" t="s">
        <v>894</v>
      </c>
      <c r="I1508" s="20" t="s">
        <v>354</v>
      </c>
      <c r="J1508" s="103"/>
      <c r="K1508" s="104">
        <v>27</v>
      </c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7"/>
      <c r="AV1508" s="107"/>
      <c r="AW1508" s="107"/>
      <c r="AX1508" s="107"/>
      <c r="AY1508" s="107"/>
      <c r="AZ1508" s="107"/>
      <c r="BA1508" s="107"/>
      <c r="BB1508" s="107"/>
      <c r="BC1508" s="107"/>
      <c r="BD1508" s="107"/>
      <c r="BE1508" s="107"/>
      <c r="BF1508" s="107"/>
      <c r="BG1508" s="107"/>
      <c r="BH1508" s="107"/>
      <c r="BI1508" s="107"/>
      <c r="BJ1508" s="107"/>
      <c r="BK1508" s="107"/>
      <c r="BL1508" s="107"/>
      <c r="BM1508" s="107"/>
      <c r="BN1508" s="107"/>
      <c r="BO1508" s="107"/>
      <c r="BP1508" s="107"/>
      <c r="BQ1508" s="107"/>
      <c r="BR1508" s="107"/>
      <c r="BS1508" s="107"/>
      <c r="BT1508" s="107"/>
      <c r="BU1508" s="107"/>
      <c r="BV1508" s="107"/>
      <c r="BW1508" s="107"/>
      <c r="BX1508" s="107"/>
      <c r="BY1508" s="107"/>
      <c r="BZ1508" s="107"/>
      <c r="CA1508" s="107"/>
      <c r="CB1508" s="107"/>
      <c r="CC1508" s="107"/>
      <c r="CD1508" s="107"/>
      <c r="CE1508" s="107"/>
      <c r="CF1508" s="107"/>
      <c r="CG1508" s="107"/>
      <c r="CH1508" s="107"/>
      <c r="CI1508" s="107"/>
      <c r="CJ1508" s="107"/>
      <c r="CK1508" s="107"/>
      <c r="CL1508" s="107"/>
      <c r="CM1508" s="107"/>
      <c r="CN1508" s="107"/>
      <c r="CO1508" s="107"/>
      <c r="CP1508" s="107"/>
      <c r="CQ1508" s="107"/>
      <c r="CR1508" s="107"/>
      <c r="CS1508" s="107"/>
      <c r="CT1508" s="107"/>
      <c r="CU1508" s="107"/>
      <c r="CV1508" s="107"/>
      <c r="CW1508" s="107"/>
      <c r="CX1508" s="107"/>
      <c r="CY1508" s="107"/>
      <c r="CZ1508" s="107"/>
      <c r="DA1508" s="107"/>
      <c r="DB1508" s="107"/>
      <c r="DC1508" s="107"/>
      <c r="DD1508" s="107"/>
      <c r="DE1508" s="107"/>
      <c r="DF1508" s="107"/>
      <c r="DG1508" s="107"/>
      <c r="DH1508" s="107"/>
      <c r="DI1508" s="107"/>
      <c r="DJ1508" s="107"/>
      <c r="DK1508" s="107"/>
      <c r="DL1508" s="107"/>
      <c r="DM1508" s="107"/>
      <c r="DN1508" s="107"/>
      <c r="DO1508" s="107"/>
      <c r="DP1508" s="107"/>
      <c r="DQ1508" s="107"/>
      <c r="DR1508" s="107"/>
      <c r="DS1508" s="107"/>
      <c r="DT1508" s="107"/>
      <c r="DU1508" s="107"/>
      <c r="DV1508" s="107"/>
      <c r="DW1508" s="107"/>
      <c r="DX1508" s="107"/>
      <c r="DY1508" s="107"/>
      <c r="DZ1508" s="107"/>
      <c r="EA1508" s="107"/>
      <c r="EB1508" s="107"/>
      <c r="EC1508" s="107"/>
      <c r="ED1508" s="107"/>
      <c r="EE1508" s="107"/>
      <c r="EF1508" s="107"/>
      <c r="EG1508" s="107"/>
      <c r="EH1508" s="107"/>
      <c r="EI1508" s="107"/>
      <c r="EJ1508" s="107"/>
      <c r="EK1508" s="107"/>
      <c r="EL1508" s="107"/>
      <c r="EM1508" s="107"/>
      <c r="EN1508" s="107"/>
      <c r="EO1508" s="107"/>
      <c r="EP1508" s="107"/>
      <c r="EQ1508" s="107"/>
      <c r="ER1508" s="107"/>
      <c r="ES1508" s="107"/>
      <c r="ET1508" s="107"/>
      <c r="EU1508" s="107"/>
      <c r="EV1508" s="107"/>
      <c r="EW1508" s="107"/>
      <c r="EX1508" s="107"/>
      <c r="EY1508" s="107"/>
      <c r="EZ1508" s="107"/>
      <c r="FA1508" s="107"/>
      <c r="FB1508" s="107"/>
      <c r="FC1508" s="107"/>
      <c r="FD1508" s="107"/>
      <c r="FE1508" s="107"/>
      <c r="FF1508" s="107"/>
      <c r="FG1508" s="107"/>
      <c r="FH1508" s="107"/>
      <c r="FI1508" s="107"/>
      <c r="FJ1508" s="107"/>
      <c r="FK1508" s="107"/>
      <c r="FL1508" s="107"/>
      <c r="FM1508" s="107"/>
      <c r="FN1508" s="107"/>
      <c r="FO1508" s="107"/>
      <c r="FP1508" s="107"/>
      <c r="FQ1508" s="107"/>
      <c r="FR1508" s="107"/>
      <c r="FS1508" s="107"/>
      <c r="FT1508" s="107"/>
      <c r="FU1508" s="107"/>
      <c r="FV1508" s="107"/>
      <c r="FW1508" s="107"/>
      <c r="FX1508" s="107"/>
      <c r="FY1508" s="107"/>
      <c r="FZ1508" s="107"/>
      <c r="GA1508" s="107"/>
      <c r="GB1508" s="107"/>
      <c r="GC1508" s="107"/>
      <c r="GD1508" s="107"/>
      <c r="GE1508" s="107"/>
      <c r="GF1508" s="107"/>
      <c r="GG1508" s="107"/>
      <c r="GH1508" s="107"/>
      <c r="GI1508" s="107"/>
      <c r="GJ1508" s="107"/>
      <c r="GK1508" s="107"/>
      <c r="GL1508" s="107"/>
      <c r="GM1508" s="107"/>
      <c r="GN1508" s="107"/>
      <c r="GO1508" s="107"/>
      <c r="GP1508" s="107"/>
      <c r="GQ1508" s="107"/>
      <c r="GR1508" s="107"/>
      <c r="GS1508" s="107"/>
      <c r="GT1508" s="107"/>
      <c r="GU1508" s="107"/>
      <c r="GV1508" s="107"/>
      <c r="GW1508" s="107"/>
      <c r="GX1508" s="107"/>
      <c r="GY1508" s="107"/>
      <c r="GZ1508" s="107"/>
      <c r="HA1508" s="107"/>
      <c r="HB1508" s="107"/>
      <c r="HC1508" s="107"/>
      <c r="HD1508" s="107"/>
      <c r="HE1508" s="107"/>
      <c r="HF1508" s="107"/>
      <c r="HG1508" s="107"/>
      <c r="HH1508" s="107"/>
      <c r="HI1508" s="107"/>
      <c r="HJ1508" s="107"/>
      <c r="HK1508" s="107"/>
      <c r="HL1508" s="107"/>
      <c r="HM1508" s="107"/>
      <c r="HN1508" s="107"/>
      <c r="HO1508" s="107"/>
      <c r="HP1508" s="107"/>
      <c r="HQ1508" s="107"/>
      <c r="HR1508" s="107"/>
      <c r="HS1508" s="107"/>
      <c r="HT1508" s="107"/>
      <c r="HU1508" s="107"/>
      <c r="HV1508" s="107"/>
      <c r="HW1508" s="107"/>
      <c r="HX1508" s="107"/>
      <c r="HY1508" s="107"/>
      <c r="HZ1508" s="107"/>
      <c r="IA1508" s="107"/>
      <c r="IB1508" s="107"/>
      <c r="IC1508" s="107"/>
      <c r="ID1508" s="107"/>
      <c r="IE1508" s="107"/>
      <c r="IF1508" s="107"/>
      <c r="IG1508" s="107"/>
      <c r="IH1508" s="107"/>
      <c r="II1508" s="107"/>
      <c r="IJ1508" s="107"/>
      <c r="IK1508" s="107"/>
      <c r="IL1508" s="108"/>
      <c r="IM1508" s="108"/>
    </row>
    <row r="1509" spans="1:14" ht="27.75" customHeight="1">
      <c r="A1509" s="20" t="s">
        <v>950</v>
      </c>
      <c r="B1509" s="20"/>
      <c r="C1509" s="20"/>
      <c r="D1509" s="20"/>
      <c r="E1509" s="16"/>
      <c r="F1509" s="20">
        <f aca="true" t="shared" si="36" ref="F1509:K1509">SUM(F1510:F1513)</f>
        <v>175</v>
      </c>
      <c r="G1509" s="20">
        <f t="shared" si="36"/>
        <v>175</v>
      </c>
      <c r="H1509" s="20"/>
      <c r="I1509" s="20" t="s">
        <v>223</v>
      </c>
      <c r="J1509" s="32">
        <f t="shared" si="36"/>
        <v>340</v>
      </c>
      <c r="K1509" s="32">
        <f t="shared" si="36"/>
        <v>0</v>
      </c>
      <c r="L1509" s="28"/>
      <c r="M1509" s="28"/>
      <c r="N1509" s="28"/>
    </row>
    <row r="1510" spans="1:247" s="10" customFormat="1" ht="27.75" customHeight="1">
      <c r="A1510" s="20" t="s">
        <v>951</v>
      </c>
      <c r="B1510" s="50" t="s">
        <v>952</v>
      </c>
      <c r="C1510" s="56" t="s">
        <v>951</v>
      </c>
      <c r="D1510" s="50"/>
      <c r="E1510" s="50"/>
      <c r="F1510" s="55">
        <v>50</v>
      </c>
      <c r="G1510" s="55">
        <v>50</v>
      </c>
      <c r="H1510" s="50" t="s">
        <v>453</v>
      </c>
      <c r="I1510" s="50" t="s">
        <v>354</v>
      </c>
      <c r="J1510" s="110">
        <v>163</v>
      </c>
      <c r="K1510" s="104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7"/>
      <c r="AV1510" s="107"/>
      <c r="AW1510" s="107"/>
      <c r="AX1510" s="107"/>
      <c r="AY1510" s="107"/>
      <c r="AZ1510" s="107"/>
      <c r="BA1510" s="107"/>
      <c r="BB1510" s="107"/>
      <c r="BC1510" s="107"/>
      <c r="BD1510" s="107"/>
      <c r="BE1510" s="107"/>
      <c r="BF1510" s="107"/>
      <c r="BG1510" s="107"/>
      <c r="BH1510" s="107"/>
      <c r="BI1510" s="107"/>
      <c r="BJ1510" s="107"/>
      <c r="BK1510" s="107"/>
      <c r="BL1510" s="107"/>
      <c r="BM1510" s="107"/>
      <c r="BN1510" s="107"/>
      <c r="BO1510" s="107"/>
      <c r="BP1510" s="107"/>
      <c r="BQ1510" s="107"/>
      <c r="BR1510" s="107"/>
      <c r="BS1510" s="107"/>
      <c r="BT1510" s="107"/>
      <c r="BU1510" s="107"/>
      <c r="BV1510" s="107"/>
      <c r="BW1510" s="107"/>
      <c r="BX1510" s="107"/>
      <c r="BY1510" s="107"/>
      <c r="BZ1510" s="107"/>
      <c r="CA1510" s="107"/>
      <c r="CB1510" s="107"/>
      <c r="CC1510" s="107"/>
      <c r="CD1510" s="107"/>
      <c r="CE1510" s="107"/>
      <c r="CF1510" s="107"/>
      <c r="CG1510" s="107"/>
      <c r="CH1510" s="107"/>
      <c r="CI1510" s="107"/>
      <c r="CJ1510" s="107"/>
      <c r="CK1510" s="107"/>
      <c r="CL1510" s="107"/>
      <c r="CM1510" s="107"/>
      <c r="CN1510" s="107"/>
      <c r="CO1510" s="107"/>
      <c r="CP1510" s="107"/>
      <c r="CQ1510" s="107"/>
      <c r="CR1510" s="107"/>
      <c r="CS1510" s="107"/>
      <c r="CT1510" s="107"/>
      <c r="CU1510" s="107"/>
      <c r="CV1510" s="107"/>
      <c r="CW1510" s="107"/>
      <c r="CX1510" s="107"/>
      <c r="CY1510" s="107"/>
      <c r="CZ1510" s="107"/>
      <c r="DA1510" s="107"/>
      <c r="DB1510" s="107"/>
      <c r="DC1510" s="107"/>
      <c r="DD1510" s="107"/>
      <c r="DE1510" s="107"/>
      <c r="DF1510" s="107"/>
      <c r="DG1510" s="107"/>
      <c r="DH1510" s="107"/>
      <c r="DI1510" s="107"/>
      <c r="DJ1510" s="107"/>
      <c r="DK1510" s="107"/>
      <c r="DL1510" s="107"/>
      <c r="DM1510" s="107"/>
      <c r="DN1510" s="107"/>
      <c r="DO1510" s="107"/>
      <c r="DP1510" s="107"/>
      <c r="DQ1510" s="107"/>
      <c r="DR1510" s="107"/>
      <c r="DS1510" s="107"/>
      <c r="DT1510" s="107"/>
      <c r="DU1510" s="107"/>
      <c r="DV1510" s="107"/>
      <c r="DW1510" s="107"/>
      <c r="DX1510" s="107"/>
      <c r="DY1510" s="107"/>
      <c r="DZ1510" s="107"/>
      <c r="EA1510" s="107"/>
      <c r="EB1510" s="107"/>
      <c r="EC1510" s="107"/>
      <c r="ED1510" s="107"/>
      <c r="EE1510" s="107"/>
      <c r="EF1510" s="107"/>
      <c r="EG1510" s="107"/>
      <c r="EH1510" s="107"/>
      <c r="EI1510" s="107"/>
      <c r="EJ1510" s="107"/>
      <c r="EK1510" s="107"/>
      <c r="EL1510" s="107"/>
      <c r="EM1510" s="107"/>
      <c r="EN1510" s="107"/>
      <c r="EO1510" s="107"/>
      <c r="EP1510" s="107"/>
      <c r="EQ1510" s="107"/>
      <c r="ER1510" s="107"/>
      <c r="ES1510" s="107"/>
      <c r="ET1510" s="107"/>
      <c r="EU1510" s="107"/>
      <c r="EV1510" s="107"/>
      <c r="EW1510" s="107"/>
      <c r="EX1510" s="107"/>
      <c r="EY1510" s="107"/>
      <c r="EZ1510" s="107"/>
      <c r="FA1510" s="107"/>
      <c r="FB1510" s="107"/>
      <c r="FC1510" s="107"/>
      <c r="FD1510" s="107"/>
      <c r="FE1510" s="107"/>
      <c r="FF1510" s="107"/>
      <c r="FG1510" s="107"/>
      <c r="FH1510" s="107"/>
      <c r="FI1510" s="107"/>
      <c r="FJ1510" s="107"/>
      <c r="FK1510" s="107"/>
      <c r="FL1510" s="107"/>
      <c r="FM1510" s="107"/>
      <c r="FN1510" s="107"/>
      <c r="FO1510" s="107"/>
      <c r="FP1510" s="107"/>
      <c r="FQ1510" s="107"/>
      <c r="FR1510" s="107"/>
      <c r="FS1510" s="107"/>
      <c r="FT1510" s="107"/>
      <c r="FU1510" s="107"/>
      <c r="FV1510" s="107"/>
      <c r="FW1510" s="107"/>
      <c r="FX1510" s="107"/>
      <c r="FY1510" s="107"/>
      <c r="FZ1510" s="107"/>
      <c r="GA1510" s="107"/>
      <c r="GB1510" s="107"/>
      <c r="GC1510" s="107"/>
      <c r="GD1510" s="107"/>
      <c r="GE1510" s="107"/>
      <c r="GF1510" s="107"/>
      <c r="GG1510" s="107"/>
      <c r="GH1510" s="107"/>
      <c r="GI1510" s="107"/>
      <c r="GJ1510" s="107"/>
      <c r="GK1510" s="107"/>
      <c r="GL1510" s="107"/>
      <c r="GM1510" s="107"/>
      <c r="GN1510" s="107"/>
      <c r="GO1510" s="107"/>
      <c r="GP1510" s="107"/>
      <c r="GQ1510" s="107"/>
      <c r="GR1510" s="107"/>
      <c r="GS1510" s="107"/>
      <c r="GT1510" s="107"/>
      <c r="GU1510" s="107"/>
      <c r="GV1510" s="107"/>
      <c r="GW1510" s="107"/>
      <c r="GX1510" s="107"/>
      <c r="GY1510" s="107"/>
      <c r="GZ1510" s="107"/>
      <c r="HA1510" s="107"/>
      <c r="HB1510" s="107"/>
      <c r="HC1510" s="107"/>
      <c r="HD1510" s="107"/>
      <c r="HE1510" s="107"/>
      <c r="HF1510" s="107"/>
      <c r="HG1510" s="107"/>
      <c r="HH1510" s="107"/>
      <c r="HI1510" s="107"/>
      <c r="HJ1510" s="107"/>
      <c r="HK1510" s="107"/>
      <c r="HL1510" s="107"/>
      <c r="HM1510" s="107"/>
      <c r="HN1510" s="107"/>
      <c r="HO1510" s="107"/>
      <c r="HP1510" s="107"/>
      <c r="HQ1510" s="107"/>
      <c r="HR1510" s="107"/>
      <c r="HS1510" s="107"/>
      <c r="HT1510" s="107"/>
      <c r="HU1510" s="107"/>
      <c r="HV1510" s="107"/>
      <c r="HW1510" s="107"/>
      <c r="HX1510" s="107"/>
      <c r="HY1510" s="107"/>
      <c r="HZ1510" s="107"/>
      <c r="IA1510" s="107"/>
      <c r="IB1510" s="107"/>
      <c r="IC1510" s="107"/>
      <c r="ID1510" s="107"/>
      <c r="IE1510" s="107"/>
      <c r="IF1510" s="107"/>
      <c r="IG1510" s="107"/>
      <c r="IH1510" s="107"/>
      <c r="II1510" s="107"/>
      <c r="IJ1510" s="107"/>
      <c r="IK1510" s="107"/>
      <c r="IL1510" s="108"/>
      <c r="IM1510" s="108"/>
    </row>
    <row r="1511" spans="1:247" s="11" customFormat="1" ht="27.75" customHeight="1">
      <c r="A1511" s="23" t="s">
        <v>953</v>
      </c>
      <c r="B1511" s="27" t="s">
        <v>952</v>
      </c>
      <c r="C1511" s="57" t="s">
        <v>954</v>
      </c>
      <c r="D1511" s="27"/>
      <c r="E1511" s="27"/>
      <c r="F1511" s="55">
        <v>10</v>
      </c>
      <c r="G1511" s="55">
        <v>10</v>
      </c>
      <c r="H1511" s="50" t="s">
        <v>798</v>
      </c>
      <c r="I1511" s="50" t="s">
        <v>354</v>
      </c>
      <c r="J1511" s="96">
        <v>6</v>
      </c>
      <c r="K1511" s="111"/>
      <c r="L1511" s="29"/>
      <c r="M1511" s="29"/>
      <c r="N1511" s="29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1"/>
      <c r="DD1511" s="1"/>
      <c r="DE1511" s="1"/>
      <c r="DF1511" s="1"/>
      <c r="DG1511" s="1"/>
      <c r="DH1511" s="1"/>
      <c r="DI1511" s="1"/>
      <c r="DJ1511" s="1"/>
      <c r="DK1511" s="1"/>
      <c r="DL1511" s="1"/>
      <c r="DM1511" s="1"/>
      <c r="DN1511" s="1"/>
      <c r="DO1511" s="1"/>
      <c r="DP1511" s="1"/>
      <c r="DQ1511" s="1"/>
      <c r="DR1511" s="1"/>
      <c r="DS1511" s="1"/>
      <c r="DT1511" s="1"/>
      <c r="DU1511" s="1"/>
      <c r="DV1511" s="1"/>
      <c r="DW1511" s="1"/>
      <c r="DX1511" s="1"/>
      <c r="DY1511" s="1"/>
      <c r="DZ1511" s="1"/>
      <c r="EA1511" s="1"/>
      <c r="EB1511" s="1"/>
      <c r="EC1511" s="1"/>
      <c r="ED1511" s="1"/>
      <c r="EE1511" s="1"/>
      <c r="EF1511" s="1"/>
      <c r="EG1511" s="1"/>
      <c r="EH1511" s="1"/>
      <c r="EI1511" s="1"/>
      <c r="EJ1511" s="1"/>
      <c r="EK1511" s="1"/>
      <c r="EL1511" s="1"/>
      <c r="EM1511" s="1"/>
      <c r="EN1511" s="1"/>
      <c r="EO1511" s="1"/>
      <c r="EP1511" s="1"/>
      <c r="EQ1511" s="1"/>
      <c r="ER1511" s="1"/>
      <c r="ES1511" s="1"/>
      <c r="ET1511" s="1"/>
      <c r="EU1511" s="1"/>
      <c r="EV1511" s="1"/>
      <c r="EW1511" s="1"/>
      <c r="EX1511" s="1"/>
      <c r="EY1511" s="1"/>
      <c r="EZ1511" s="1"/>
      <c r="FA1511" s="1"/>
      <c r="FB1511" s="1"/>
      <c r="FC1511" s="1"/>
      <c r="FD1511" s="1"/>
      <c r="FE1511" s="1"/>
      <c r="FF1511" s="1"/>
      <c r="FG1511" s="1"/>
      <c r="FH1511" s="1"/>
      <c r="FI1511" s="1"/>
      <c r="FJ1511" s="1"/>
      <c r="FK1511" s="1"/>
      <c r="FL1511" s="1"/>
      <c r="FM1511" s="1"/>
      <c r="FN1511" s="1"/>
      <c r="FO1511" s="1"/>
      <c r="FP1511" s="1"/>
      <c r="FQ1511" s="1"/>
      <c r="FR1511" s="1"/>
      <c r="FS1511" s="1"/>
      <c r="FT1511" s="1"/>
      <c r="FU1511" s="1"/>
      <c r="FV1511" s="1"/>
      <c r="FW1511" s="1"/>
      <c r="FX1511" s="1"/>
      <c r="FY1511" s="1"/>
      <c r="FZ1511" s="1"/>
      <c r="GA1511" s="1"/>
      <c r="GB1511" s="1"/>
      <c r="GC1511" s="1"/>
      <c r="GD1511" s="1"/>
      <c r="GE1511" s="1"/>
      <c r="GF1511" s="1"/>
      <c r="GG1511" s="1"/>
      <c r="GH1511" s="1"/>
      <c r="GI1511" s="1"/>
      <c r="GJ1511" s="1"/>
      <c r="GK1511" s="1"/>
      <c r="GL1511" s="1"/>
      <c r="GM1511" s="1"/>
      <c r="GN1511" s="1"/>
      <c r="GO1511" s="1"/>
      <c r="GP1511" s="1"/>
      <c r="GQ1511" s="1"/>
      <c r="GR1511" s="1"/>
      <c r="GS1511" s="1"/>
      <c r="GT1511" s="1"/>
      <c r="GU1511" s="1"/>
      <c r="GV1511" s="1"/>
      <c r="GW1511" s="1"/>
      <c r="GX1511" s="1"/>
      <c r="GY1511" s="1"/>
      <c r="GZ1511" s="1"/>
      <c r="HA1511" s="1"/>
      <c r="HB1511" s="1"/>
      <c r="HC1511" s="1"/>
      <c r="HD1511" s="1"/>
      <c r="HE1511" s="1"/>
      <c r="HF1511" s="1"/>
      <c r="HG1511" s="1"/>
      <c r="HH1511" s="1"/>
      <c r="HI1511" s="1"/>
      <c r="HJ1511" s="1"/>
      <c r="HK1511" s="1"/>
      <c r="HL1511" s="1"/>
      <c r="HM1511" s="1"/>
      <c r="HN1511" s="1"/>
      <c r="HO1511" s="1"/>
      <c r="HP1511" s="1"/>
      <c r="HQ1511" s="1"/>
      <c r="HR1511" s="1"/>
      <c r="HS1511" s="1"/>
      <c r="HT1511" s="1"/>
      <c r="HU1511" s="1"/>
      <c r="HV1511" s="1"/>
      <c r="HW1511" s="1"/>
      <c r="HX1511" s="1"/>
      <c r="HY1511" s="1"/>
      <c r="HZ1511" s="1"/>
      <c r="IA1511" s="1"/>
      <c r="IB1511" s="1"/>
      <c r="IC1511" s="1"/>
      <c r="ID1511" s="1"/>
      <c r="IE1511" s="1"/>
      <c r="IF1511" s="1"/>
      <c r="IG1511" s="1"/>
      <c r="IH1511" s="1"/>
      <c r="II1511" s="1"/>
      <c r="IJ1511" s="1"/>
      <c r="IK1511" s="1"/>
      <c r="IL1511" s="1"/>
      <c r="IM1511" s="3"/>
    </row>
    <row r="1512" spans="1:247" s="11" customFormat="1" ht="27.75" customHeight="1">
      <c r="A1512" s="23" t="s">
        <v>955</v>
      </c>
      <c r="B1512" s="27" t="s">
        <v>952</v>
      </c>
      <c r="C1512" s="57" t="s">
        <v>956</v>
      </c>
      <c r="D1512" s="27"/>
      <c r="E1512" s="27"/>
      <c r="F1512" s="55">
        <v>12</v>
      </c>
      <c r="G1512" s="55">
        <v>12</v>
      </c>
      <c r="H1512" s="50" t="s">
        <v>798</v>
      </c>
      <c r="I1512" s="50" t="s">
        <v>354</v>
      </c>
      <c r="J1512" s="96">
        <v>8</v>
      </c>
      <c r="K1512" s="111"/>
      <c r="L1512" s="29"/>
      <c r="M1512" s="29"/>
      <c r="N1512" s="29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1"/>
      <c r="DD1512" s="1"/>
      <c r="DE1512" s="1"/>
      <c r="DF1512" s="1"/>
      <c r="DG1512" s="1"/>
      <c r="DH1512" s="1"/>
      <c r="DI1512" s="1"/>
      <c r="DJ1512" s="1"/>
      <c r="DK1512" s="1"/>
      <c r="DL1512" s="1"/>
      <c r="DM1512" s="1"/>
      <c r="DN1512" s="1"/>
      <c r="DO1512" s="1"/>
      <c r="DP1512" s="1"/>
      <c r="DQ1512" s="1"/>
      <c r="DR1512" s="1"/>
      <c r="DS1512" s="1"/>
      <c r="DT1512" s="1"/>
      <c r="DU1512" s="1"/>
      <c r="DV1512" s="1"/>
      <c r="DW1512" s="1"/>
      <c r="DX1512" s="1"/>
      <c r="DY1512" s="1"/>
      <c r="DZ1512" s="1"/>
      <c r="EA1512" s="1"/>
      <c r="EB1512" s="1"/>
      <c r="EC1512" s="1"/>
      <c r="ED1512" s="1"/>
      <c r="EE1512" s="1"/>
      <c r="EF1512" s="1"/>
      <c r="EG1512" s="1"/>
      <c r="EH1512" s="1"/>
      <c r="EI1512" s="1"/>
      <c r="EJ1512" s="1"/>
      <c r="EK1512" s="1"/>
      <c r="EL1512" s="1"/>
      <c r="EM1512" s="1"/>
      <c r="EN1512" s="1"/>
      <c r="EO1512" s="1"/>
      <c r="EP1512" s="1"/>
      <c r="EQ1512" s="1"/>
      <c r="ER1512" s="1"/>
      <c r="ES1512" s="1"/>
      <c r="ET1512" s="1"/>
      <c r="EU1512" s="1"/>
      <c r="EV1512" s="1"/>
      <c r="EW1512" s="1"/>
      <c r="EX1512" s="1"/>
      <c r="EY1512" s="1"/>
      <c r="EZ1512" s="1"/>
      <c r="FA1512" s="1"/>
      <c r="FB1512" s="1"/>
      <c r="FC1512" s="1"/>
      <c r="FD1512" s="1"/>
      <c r="FE1512" s="1"/>
      <c r="FF1512" s="1"/>
      <c r="FG1512" s="1"/>
      <c r="FH1512" s="1"/>
      <c r="FI1512" s="1"/>
      <c r="FJ1512" s="1"/>
      <c r="FK1512" s="1"/>
      <c r="FL1512" s="1"/>
      <c r="FM1512" s="1"/>
      <c r="FN1512" s="1"/>
      <c r="FO1512" s="1"/>
      <c r="FP1512" s="1"/>
      <c r="FQ1512" s="1"/>
      <c r="FR1512" s="1"/>
      <c r="FS1512" s="1"/>
      <c r="FT1512" s="1"/>
      <c r="FU1512" s="1"/>
      <c r="FV1512" s="1"/>
      <c r="FW1512" s="1"/>
      <c r="FX1512" s="1"/>
      <c r="FY1512" s="1"/>
      <c r="FZ1512" s="1"/>
      <c r="GA1512" s="1"/>
      <c r="GB1512" s="1"/>
      <c r="GC1512" s="1"/>
      <c r="GD1512" s="1"/>
      <c r="GE1512" s="1"/>
      <c r="GF1512" s="1"/>
      <c r="GG1512" s="1"/>
      <c r="GH1512" s="1"/>
      <c r="GI1512" s="1"/>
      <c r="GJ1512" s="1"/>
      <c r="GK1512" s="1"/>
      <c r="GL1512" s="1"/>
      <c r="GM1512" s="1"/>
      <c r="GN1512" s="1"/>
      <c r="GO1512" s="1"/>
      <c r="GP1512" s="1"/>
      <c r="GQ1512" s="1"/>
      <c r="GR1512" s="1"/>
      <c r="GS1512" s="1"/>
      <c r="GT1512" s="1"/>
      <c r="GU1512" s="1"/>
      <c r="GV1512" s="1"/>
      <c r="GW1512" s="1"/>
      <c r="GX1512" s="1"/>
      <c r="GY1512" s="1"/>
      <c r="GZ1512" s="1"/>
      <c r="HA1512" s="1"/>
      <c r="HB1512" s="1"/>
      <c r="HC1512" s="1"/>
      <c r="HD1512" s="1"/>
      <c r="HE1512" s="1"/>
      <c r="HF1512" s="1"/>
      <c r="HG1512" s="1"/>
      <c r="HH1512" s="1"/>
      <c r="HI1512" s="1"/>
      <c r="HJ1512" s="1"/>
      <c r="HK1512" s="1"/>
      <c r="HL1512" s="1"/>
      <c r="HM1512" s="1"/>
      <c r="HN1512" s="1"/>
      <c r="HO1512" s="1"/>
      <c r="HP1512" s="1"/>
      <c r="HQ1512" s="1"/>
      <c r="HR1512" s="1"/>
      <c r="HS1512" s="1"/>
      <c r="HT1512" s="1"/>
      <c r="HU1512" s="1"/>
      <c r="HV1512" s="1"/>
      <c r="HW1512" s="1"/>
      <c r="HX1512" s="1"/>
      <c r="HY1512" s="1"/>
      <c r="HZ1512" s="1"/>
      <c r="IA1512" s="1"/>
      <c r="IB1512" s="1"/>
      <c r="IC1512" s="1"/>
      <c r="ID1512" s="1"/>
      <c r="IE1512" s="1"/>
      <c r="IF1512" s="1"/>
      <c r="IG1512" s="1"/>
      <c r="IH1512" s="1"/>
      <c r="II1512" s="1"/>
      <c r="IJ1512" s="1"/>
      <c r="IK1512" s="1"/>
      <c r="IL1512" s="1"/>
      <c r="IM1512" s="3"/>
    </row>
    <row r="1513" spans="1:247" s="11" customFormat="1" ht="27.75" customHeight="1">
      <c r="A1513" s="23" t="s">
        <v>957</v>
      </c>
      <c r="B1513" s="27" t="s">
        <v>952</v>
      </c>
      <c r="C1513" s="57" t="s">
        <v>958</v>
      </c>
      <c r="D1513" s="27"/>
      <c r="E1513" s="27"/>
      <c r="F1513" s="55">
        <v>103</v>
      </c>
      <c r="G1513" s="55">
        <v>103</v>
      </c>
      <c r="H1513" s="50" t="s">
        <v>745</v>
      </c>
      <c r="I1513" s="50" t="s">
        <v>354</v>
      </c>
      <c r="J1513" s="96">
        <v>163</v>
      </c>
      <c r="K1513" s="111"/>
      <c r="L1513" s="29"/>
      <c r="M1513" s="29"/>
      <c r="N1513" s="29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1"/>
      <c r="DD1513" s="1"/>
      <c r="DE1513" s="1"/>
      <c r="DF1513" s="1"/>
      <c r="DG1513" s="1"/>
      <c r="DH1513" s="1"/>
      <c r="DI1513" s="1"/>
      <c r="DJ1513" s="1"/>
      <c r="DK1513" s="1"/>
      <c r="DL1513" s="1"/>
      <c r="DM1513" s="1"/>
      <c r="DN1513" s="1"/>
      <c r="DO1513" s="1"/>
      <c r="DP1513" s="1"/>
      <c r="DQ1513" s="1"/>
      <c r="DR1513" s="1"/>
      <c r="DS1513" s="1"/>
      <c r="DT1513" s="1"/>
      <c r="DU1513" s="1"/>
      <c r="DV1513" s="1"/>
      <c r="DW1513" s="1"/>
      <c r="DX1513" s="1"/>
      <c r="DY1513" s="1"/>
      <c r="DZ1513" s="1"/>
      <c r="EA1513" s="1"/>
      <c r="EB1513" s="1"/>
      <c r="EC1513" s="1"/>
      <c r="ED1513" s="1"/>
      <c r="EE1513" s="1"/>
      <c r="EF1513" s="1"/>
      <c r="EG1513" s="1"/>
      <c r="EH1513" s="1"/>
      <c r="EI1513" s="1"/>
      <c r="EJ1513" s="1"/>
      <c r="EK1513" s="1"/>
      <c r="EL1513" s="1"/>
      <c r="EM1513" s="1"/>
      <c r="EN1513" s="1"/>
      <c r="EO1513" s="1"/>
      <c r="EP1513" s="1"/>
      <c r="EQ1513" s="1"/>
      <c r="ER1513" s="1"/>
      <c r="ES1513" s="1"/>
      <c r="ET1513" s="1"/>
      <c r="EU1513" s="1"/>
      <c r="EV1513" s="1"/>
      <c r="EW1513" s="1"/>
      <c r="EX1513" s="1"/>
      <c r="EY1513" s="1"/>
      <c r="EZ1513" s="1"/>
      <c r="FA1513" s="1"/>
      <c r="FB1513" s="1"/>
      <c r="FC1513" s="1"/>
      <c r="FD1513" s="1"/>
      <c r="FE1513" s="1"/>
      <c r="FF1513" s="1"/>
      <c r="FG1513" s="1"/>
      <c r="FH1513" s="1"/>
      <c r="FI1513" s="1"/>
      <c r="FJ1513" s="1"/>
      <c r="FK1513" s="1"/>
      <c r="FL1513" s="1"/>
      <c r="FM1513" s="1"/>
      <c r="FN1513" s="1"/>
      <c r="FO1513" s="1"/>
      <c r="FP1513" s="1"/>
      <c r="FQ1513" s="1"/>
      <c r="FR1513" s="1"/>
      <c r="FS1513" s="1"/>
      <c r="FT1513" s="1"/>
      <c r="FU1513" s="1"/>
      <c r="FV1513" s="1"/>
      <c r="FW1513" s="1"/>
      <c r="FX1513" s="1"/>
      <c r="FY1513" s="1"/>
      <c r="FZ1513" s="1"/>
      <c r="GA1513" s="1"/>
      <c r="GB1513" s="1"/>
      <c r="GC1513" s="1"/>
      <c r="GD1513" s="1"/>
      <c r="GE1513" s="1"/>
      <c r="GF1513" s="1"/>
      <c r="GG1513" s="1"/>
      <c r="GH1513" s="1"/>
      <c r="GI1513" s="1"/>
      <c r="GJ1513" s="1"/>
      <c r="GK1513" s="1"/>
      <c r="GL1513" s="1"/>
      <c r="GM1513" s="1"/>
      <c r="GN1513" s="1"/>
      <c r="GO1513" s="1"/>
      <c r="GP1513" s="1"/>
      <c r="GQ1513" s="1"/>
      <c r="GR1513" s="1"/>
      <c r="GS1513" s="1"/>
      <c r="GT1513" s="1"/>
      <c r="GU1513" s="1"/>
      <c r="GV1513" s="1"/>
      <c r="GW1513" s="1"/>
      <c r="GX1513" s="1"/>
      <c r="GY1513" s="1"/>
      <c r="GZ1513" s="1"/>
      <c r="HA1513" s="1"/>
      <c r="HB1513" s="1"/>
      <c r="HC1513" s="1"/>
      <c r="HD1513" s="1"/>
      <c r="HE1513" s="1"/>
      <c r="HF1513" s="1"/>
      <c r="HG1513" s="1"/>
      <c r="HH1513" s="1"/>
      <c r="HI1513" s="1"/>
      <c r="HJ1513" s="1"/>
      <c r="HK1513" s="1"/>
      <c r="HL1513" s="1"/>
      <c r="HM1513" s="1"/>
      <c r="HN1513" s="1"/>
      <c r="HO1513" s="1"/>
      <c r="HP1513" s="1"/>
      <c r="HQ1513" s="1"/>
      <c r="HR1513" s="1"/>
      <c r="HS1513" s="1"/>
      <c r="HT1513" s="1"/>
      <c r="HU1513" s="1"/>
      <c r="HV1513" s="1"/>
      <c r="HW1513" s="1"/>
      <c r="HX1513" s="1"/>
      <c r="HY1513" s="1"/>
      <c r="HZ1513" s="1"/>
      <c r="IA1513" s="1"/>
      <c r="IB1513" s="1"/>
      <c r="IC1513" s="1"/>
      <c r="ID1513" s="1"/>
      <c r="IE1513" s="1"/>
      <c r="IF1513" s="1"/>
      <c r="IG1513" s="1"/>
      <c r="IH1513" s="1"/>
      <c r="II1513" s="1"/>
      <c r="IJ1513" s="1"/>
      <c r="IK1513" s="1"/>
      <c r="IL1513" s="1"/>
      <c r="IM1513" s="3"/>
    </row>
    <row r="1514" spans="1:14" ht="27.75" customHeight="1">
      <c r="A1514" s="23" t="s">
        <v>959</v>
      </c>
      <c r="B1514" s="109"/>
      <c r="C1514" s="109"/>
      <c r="D1514" s="109"/>
      <c r="E1514" s="109"/>
      <c r="F1514" s="23">
        <f>SUM(F1515:F1521)</f>
        <v>2154</v>
      </c>
      <c r="G1514" s="23">
        <f>SUM(G1515:G1521)</f>
        <v>630</v>
      </c>
      <c r="H1514" s="23"/>
      <c r="I1514" s="16" t="s">
        <v>17</v>
      </c>
      <c r="J1514" s="112">
        <f>SUM(J1515:J1521)</f>
        <v>9</v>
      </c>
      <c r="K1514" s="112">
        <f>SUM(K1515:K1521)</f>
        <v>91</v>
      </c>
      <c r="L1514" s="28"/>
      <c r="M1514" s="28"/>
      <c r="N1514" s="28"/>
    </row>
    <row r="1515" spans="1:14" ht="27.75" customHeight="1">
      <c r="A1515" s="23" t="s">
        <v>960</v>
      </c>
      <c r="B1515" s="23" t="s">
        <v>133</v>
      </c>
      <c r="C1515" s="109" t="s">
        <v>961</v>
      </c>
      <c r="D1515" s="109"/>
      <c r="E1515" s="109"/>
      <c r="F1515" s="23">
        <v>26</v>
      </c>
      <c r="G1515" s="23">
        <v>20</v>
      </c>
      <c r="H1515" s="23" t="s">
        <v>278</v>
      </c>
      <c r="I1515" s="16" t="s">
        <v>962</v>
      </c>
      <c r="J1515" s="112">
        <v>1</v>
      </c>
      <c r="K1515" s="113"/>
      <c r="L1515" s="28"/>
      <c r="M1515" s="28"/>
      <c r="N1515" s="28"/>
    </row>
    <row r="1516" spans="1:14" ht="27.75" customHeight="1">
      <c r="A1516" s="23" t="s">
        <v>960</v>
      </c>
      <c r="B1516" s="91" t="s">
        <v>47</v>
      </c>
      <c r="C1516" s="95" t="s">
        <v>963</v>
      </c>
      <c r="D1516" s="93"/>
      <c r="E1516" s="93"/>
      <c r="F1516" s="69">
        <v>60</v>
      </c>
      <c r="G1516" s="69">
        <v>60</v>
      </c>
      <c r="H1516" s="55" t="s">
        <v>278</v>
      </c>
      <c r="I1516" s="50" t="s">
        <v>354</v>
      </c>
      <c r="J1516" s="96">
        <v>1</v>
      </c>
      <c r="K1516" s="97"/>
      <c r="L1516" s="28"/>
      <c r="M1516" s="28"/>
      <c r="N1516" s="28"/>
    </row>
    <row r="1517" spans="1:14" ht="27.75" customHeight="1">
      <c r="A1517" s="23" t="s">
        <v>960</v>
      </c>
      <c r="B1517" s="91" t="s">
        <v>141</v>
      </c>
      <c r="C1517" s="95" t="s">
        <v>963</v>
      </c>
      <c r="D1517" s="93"/>
      <c r="E1517" s="93"/>
      <c r="F1517" s="69">
        <v>130</v>
      </c>
      <c r="G1517" s="69">
        <v>30</v>
      </c>
      <c r="H1517" s="55" t="s">
        <v>278</v>
      </c>
      <c r="I1517" s="50" t="s">
        <v>354</v>
      </c>
      <c r="J1517" s="96">
        <v>1</v>
      </c>
      <c r="K1517" s="97">
        <v>33</v>
      </c>
      <c r="L1517" s="28"/>
      <c r="M1517" s="28"/>
      <c r="N1517" s="28"/>
    </row>
    <row r="1518" spans="1:14" ht="27.75" customHeight="1">
      <c r="A1518" s="23" t="s">
        <v>960</v>
      </c>
      <c r="B1518" s="27" t="s">
        <v>504</v>
      </c>
      <c r="C1518" s="95" t="s">
        <v>963</v>
      </c>
      <c r="D1518" s="27"/>
      <c r="E1518" s="27"/>
      <c r="F1518" s="55">
        <v>1200</v>
      </c>
      <c r="G1518" s="55">
        <v>300</v>
      </c>
      <c r="H1518" s="50" t="s">
        <v>353</v>
      </c>
      <c r="I1518" s="50" t="s">
        <v>354</v>
      </c>
      <c r="J1518" s="62">
        <v>1</v>
      </c>
      <c r="K1518" s="36"/>
      <c r="L1518" s="28"/>
      <c r="M1518" s="28"/>
      <c r="N1518" s="28"/>
    </row>
    <row r="1519" spans="1:14" ht="27.75" customHeight="1">
      <c r="A1519" s="23" t="s">
        <v>960</v>
      </c>
      <c r="B1519" s="91" t="s">
        <v>255</v>
      </c>
      <c r="C1519" s="95" t="s">
        <v>963</v>
      </c>
      <c r="D1519" s="93"/>
      <c r="E1519" s="93"/>
      <c r="F1519" s="69">
        <v>310</v>
      </c>
      <c r="G1519" s="69">
        <v>60</v>
      </c>
      <c r="H1519" s="55" t="s">
        <v>278</v>
      </c>
      <c r="I1519" s="50" t="s">
        <v>354</v>
      </c>
      <c r="J1519" s="96">
        <v>1</v>
      </c>
      <c r="K1519" s="97">
        <v>58</v>
      </c>
      <c r="L1519" s="28"/>
      <c r="M1519" s="28"/>
      <c r="N1519" s="28"/>
    </row>
    <row r="1520" spans="1:14" ht="31.5" customHeight="1">
      <c r="A1520" s="23" t="s">
        <v>960</v>
      </c>
      <c r="B1520" s="91" t="s">
        <v>964</v>
      </c>
      <c r="C1520" s="95" t="s">
        <v>963</v>
      </c>
      <c r="D1520" s="93"/>
      <c r="E1520" s="93"/>
      <c r="F1520" s="69">
        <v>265</v>
      </c>
      <c r="G1520" s="69">
        <v>80</v>
      </c>
      <c r="H1520" s="50" t="s">
        <v>353</v>
      </c>
      <c r="I1520" s="50" t="s">
        <v>354</v>
      </c>
      <c r="J1520" s="96">
        <v>2</v>
      </c>
      <c r="K1520" s="97"/>
      <c r="L1520" s="28"/>
      <c r="M1520" s="28"/>
      <c r="N1520" s="28"/>
    </row>
    <row r="1521" spans="1:247" s="12" customFormat="1" ht="27.75" customHeight="1">
      <c r="A1521" s="23" t="s">
        <v>960</v>
      </c>
      <c r="B1521" s="91" t="s">
        <v>965</v>
      </c>
      <c r="C1521" s="95" t="s">
        <v>963</v>
      </c>
      <c r="D1521" s="93"/>
      <c r="E1521" s="93"/>
      <c r="F1521" s="69">
        <v>163</v>
      </c>
      <c r="G1521" s="69">
        <v>80</v>
      </c>
      <c r="H1521" s="50" t="s">
        <v>353</v>
      </c>
      <c r="I1521" s="50" t="s">
        <v>354</v>
      </c>
      <c r="J1521" s="96">
        <v>2</v>
      </c>
      <c r="K1521" s="97"/>
      <c r="L1521" s="28"/>
      <c r="M1521" s="28"/>
      <c r="N1521" s="28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  <c r="BV1521" s="3"/>
      <c r="BW1521" s="3"/>
      <c r="BX1521" s="3"/>
      <c r="BY1521" s="3"/>
      <c r="BZ1521" s="3"/>
      <c r="CA1521" s="3"/>
      <c r="CB1521" s="3"/>
      <c r="CC1521" s="3"/>
      <c r="CD1521" s="3"/>
      <c r="CE1521" s="3"/>
      <c r="CF1521" s="3"/>
      <c r="CG1521" s="3"/>
      <c r="CH1521" s="3"/>
      <c r="CI1521" s="3"/>
      <c r="CJ1521" s="3"/>
      <c r="CK1521" s="3"/>
      <c r="CL1521" s="3"/>
      <c r="CM1521" s="3"/>
      <c r="CN1521" s="3"/>
      <c r="CO1521" s="3"/>
      <c r="CP1521" s="3"/>
      <c r="CQ1521" s="3"/>
      <c r="CR1521" s="3"/>
      <c r="CS1521" s="3"/>
      <c r="CT1521" s="3"/>
      <c r="CU1521" s="3"/>
      <c r="CV1521" s="3"/>
      <c r="CW1521" s="3"/>
      <c r="CX1521" s="3"/>
      <c r="CY1521" s="3"/>
      <c r="CZ1521" s="3"/>
      <c r="DA1521" s="3"/>
      <c r="DB1521" s="3"/>
      <c r="DC1521" s="3"/>
      <c r="DD1521" s="3"/>
      <c r="DE1521" s="3"/>
      <c r="DF1521" s="3"/>
      <c r="DG1521" s="3"/>
      <c r="DH1521" s="3"/>
      <c r="DI1521" s="3"/>
      <c r="DJ1521" s="3"/>
      <c r="DK1521" s="3"/>
      <c r="DL1521" s="3"/>
      <c r="DM1521" s="3"/>
      <c r="DN1521" s="3"/>
      <c r="DO1521" s="3"/>
      <c r="DP1521" s="3"/>
      <c r="DQ1521" s="3"/>
      <c r="DR1521" s="3"/>
      <c r="DS1521" s="3"/>
      <c r="DT1521" s="3"/>
      <c r="DU1521" s="3"/>
      <c r="DV1521" s="3"/>
      <c r="DW1521" s="3"/>
      <c r="DX1521" s="3"/>
      <c r="DY1521" s="3"/>
      <c r="DZ1521" s="3"/>
      <c r="EA1521" s="3"/>
      <c r="EB1521" s="3"/>
      <c r="EC1521" s="3"/>
      <c r="ED1521" s="3"/>
      <c r="EE1521" s="3"/>
      <c r="EF1521" s="3"/>
      <c r="EG1521" s="3"/>
      <c r="EH1521" s="3"/>
      <c r="EI1521" s="3"/>
      <c r="EJ1521" s="3"/>
      <c r="EK1521" s="3"/>
      <c r="EL1521" s="3"/>
      <c r="EM1521" s="3"/>
      <c r="EN1521" s="3"/>
      <c r="EO1521" s="3"/>
      <c r="EP1521" s="3"/>
      <c r="EQ1521" s="3"/>
      <c r="ER1521" s="3"/>
      <c r="ES1521" s="3"/>
      <c r="ET1521" s="3"/>
      <c r="EU1521" s="3"/>
      <c r="EV1521" s="3"/>
      <c r="EW1521" s="3"/>
      <c r="EX1521" s="3"/>
      <c r="EY1521" s="3"/>
      <c r="EZ1521" s="3"/>
      <c r="FA1521" s="3"/>
      <c r="FB1521" s="3"/>
      <c r="FC1521" s="3"/>
      <c r="FD1521" s="3"/>
      <c r="FE1521" s="3"/>
      <c r="FF1521" s="3"/>
      <c r="FG1521" s="3"/>
      <c r="FH1521" s="3"/>
      <c r="FI1521" s="3"/>
      <c r="FJ1521" s="3"/>
      <c r="FK1521" s="3"/>
      <c r="FL1521" s="3"/>
      <c r="FM1521" s="3"/>
      <c r="FN1521" s="3"/>
      <c r="FO1521" s="3"/>
      <c r="FP1521" s="3"/>
      <c r="FQ1521" s="3"/>
      <c r="FR1521" s="3"/>
      <c r="FS1521" s="3"/>
      <c r="FT1521" s="3"/>
      <c r="FU1521" s="3"/>
      <c r="FV1521" s="3"/>
      <c r="FW1521" s="3"/>
      <c r="FX1521" s="3"/>
      <c r="FY1521" s="3"/>
      <c r="FZ1521" s="3"/>
      <c r="GA1521" s="3"/>
      <c r="GB1521" s="3"/>
      <c r="GC1521" s="3"/>
      <c r="GD1521" s="3"/>
      <c r="GE1521" s="3"/>
      <c r="GF1521" s="3"/>
      <c r="GG1521" s="3"/>
      <c r="GH1521" s="3"/>
      <c r="GI1521" s="3"/>
      <c r="GJ1521" s="3"/>
      <c r="GK1521" s="3"/>
      <c r="GL1521" s="3"/>
      <c r="GM1521" s="3"/>
      <c r="GN1521" s="3"/>
      <c r="GO1521" s="3"/>
      <c r="GP1521" s="3"/>
      <c r="GQ1521" s="3"/>
      <c r="GR1521" s="3"/>
      <c r="GS1521" s="3"/>
      <c r="GT1521" s="3"/>
      <c r="GU1521" s="3"/>
      <c r="GV1521" s="3"/>
      <c r="GW1521" s="3"/>
      <c r="GX1521" s="3"/>
      <c r="GY1521" s="3"/>
      <c r="GZ1521" s="3"/>
      <c r="HA1521" s="3"/>
      <c r="HB1521" s="3"/>
      <c r="HC1521" s="3"/>
      <c r="HD1521" s="3"/>
      <c r="HE1521" s="3"/>
      <c r="HF1521" s="3"/>
      <c r="HG1521" s="3"/>
      <c r="HH1521" s="3"/>
      <c r="HI1521" s="3"/>
      <c r="HJ1521" s="3"/>
      <c r="HK1521" s="3"/>
      <c r="HL1521" s="3"/>
      <c r="HM1521" s="3"/>
      <c r="HN1521" s="3"/>
      <c r="HO1521" s="3"/>
      <c r="HP1521" s="3"/>
      <c r="HQ1521" s="3"/>
      <c r="HR1521" s="3"/>
      <c r="HS1521" s="3"/>
      <c r="HT1521" s="3"/>
      <c r="HU1521" s="3"/>
      <c r="HV1521" s="3"/>
      <c r="HW1521" s="3"/>
      <c r="HX1521" s="3"/>
      <c r="HY1521" s="3"/>
      <c r="HZ1521" s="3"/>
      <c r="IA1521" s="3"/>
      <c r="IB1521" s="3"/>
      <c r="IC1521" s="3"/>
      <c r="ID1521" s="3"/>
      <c r="IE1521" s="3"/>
      <c r="IF1521" s="3"/>
      <c r="IG1521" s="3"/>
      <c r="IH1521" s="3"/>
      <c r="II1521" s="3"/>
      <c r="IJ1521" s="3"/>
      <c r="IK1521" s="3"/>
      <c r="IL1521" s="3"/>
      <c r="IM1521" s="3"/>
    </row>
    <row r="1522" spans="1:14" s="2" customFormat="1" ht="27.75" customHeight="1">
      <c r="A1522" s="20" t="s">
        <v>966</v>
      </c>
      <c r="B1522" s="20"/>
      <c r="C1522" s="20"/>
      <c r="D1522" s="20"/>
      <c r="E1522" s="20"/>
      <c r="F1522" s="20">
        <f aca="true" t="shared" si="37" ref="F1522:K1522">SUM(F1523:F1579)</f>
        <v>812</v>
      </c>
      <c r="G1522" s="20">
        <f t="shared" si="37"/>
        <v>536</v>
      </c>
      <c r="H1522" s="16" t="s">
        <v>17</v>
      </c>
      <c r="I1522" s="16" t="s">
        <v>17</v>
      </c>
      <c r="J1522" s="32"/>
      <c r="K1522" s="32">
        <f t="shared" si="37"/>
        <v>5350</v>
      </c>
      <c r="L1522" s="33"/>
      <c r="M1522" s="33"/>
      <c r="N1522" s="33"/>
    </row>
    <row r="1523" spans="1:14" s="2" customFormat="1" ht="27.75" customHeight="1">
      <c r="A1523" s="20" t="s">
        <v>967</v>
      </c>
      <c r="B1523" s="50" t="s">
        <v>901</v>
      </c>
      <c r="C1523" s="56" t="s">
        <v>968</v>
      </c>
      <c r="D1523" s="50"/>
      <c r="E1523" s="50"/>
      <c r="F1523" s="55">
        <v>15</v>
      </c>
      <c r="G1523" s="55">
        <v>10</v>
      </c>
      <c r="H1523" s="50" t="s">
        <v>353</v>
      </c>
      <c r="I1523" s="50" t="s">
        <v>354</v>
      </c>
      <c r="J1523" s="62"/>
      <c r="K1523" s="36">
        <v>100</v>
      </c>
      <c r="L1523" s="33"/>
      <c r="M1523" s="33"/>
      <c r="N1523" s="33"/>
    </row>
    <row r="1524" spans="1:14" s="2" customFormat="1" ht="27.75" customHeight="1">
      <c r="A1524" s="20" t="s">
        <v>967</v>
      </c>
      <c r="B1524" s="50" t="s">
        <v>638</v>
      </c>
      <c r="C1524" s="56" t="s">
        <v>969</v>
      </c>
      <c r="D1524" s="50"/>
      <c r="E1524" s="50"/>
      <c r="F1524" s="55">
        <v>15</v>
      </c>
      <c r="G1524" s="55">
        <v>8</v>
      </c>
      <c r="H1524" s="50" t="s">
        <v>353</v>
      </c>
      <c r="I1524" s="50" t="s">
        <v>354</v>
      </c>
      <c r="J1524" s="62"/>
      <c r="K1524" s="36">
        <v>100</v>
      </c>
      <c r="L1524" s="33"/>
      <c r="M1524" s="33"/>
      <c r="N1524" s="33"/>
    </row>
    <row r="1525" spans="1:14" s="2" customFormat="1" ht="27.75" customHeight="1">
      <c r="A1525" s="20" t="s">
        <v>967</v>
      </c>
      <c r="B1525" s="50" t="s">
        <v>736</v>
      </c>
      <c r="C1525" s="56" t="s">
        <v>970</v>
      </c>
      <c r="D1525" s="50"/>
      <c r="E1525" s="50"/>
      <c r="F1525" s="55">
        <v>19.5</v>
      </c>
      <c r="G1525" s="55">
        <v>12</v>
      </c>
      <c r="H1525" s="50" t="s">
        <v>353</v>
      </c>
      <c r="I1525" s="50" t="s">
        <v>354</v>
      </c>
      <c r="J1525" s="62"/>
      <c r="K1525" s="36">
        <v>130</v>
      </c>
      <c r="L1525" s="33"/>
      <c r="M1525" s="33"/>
      <c r="N1525" s="33"/>
    </row>
    <row r="1526" spans="1:14" s="2" customFormat="1" ht="27.75" customHeight="1">
      <c r="A1526" s="20" t="s">
        <v>967</v>
      </c>
      <c r="B1526" s="50" t="s">
        <v>902</v>
      </c>
      <c r="C1526" s="56" t="s">
        <v>971</v>
      </c>
      <c r="D1526" s="50"/>
      <c r="E1526" s="50"/>
      <c r="F1526" s="55">
        <v>13.5</v>
      </c>
      <c r="G1526" s="55">
        <v>9</v>
      </c>
      <c r="H1526" s="50" t="s">
        <v>353</v>
      </c>
      <c r="I1526" s="50" t="s">
        <v>354</v>
      </c>
      <c r="J1526" s="62"/>
      <c r="K1526" s="36">
        <v>90</v>
      </c>
      <c r="L1526" s="33"/>
      <c r="M1526" s="33"/>
      <c r="N1526" s="33"/>
    </row>
    <row r="1527" spans="1:14" s="2" customFormat="1" ht="27.75" customHeight="1">
      <c r="A1527" s="20" t="s">
        <v>967</v>
      </c>
      <c r="B1527" s="50" t="s">
        <v>903</v>
      </c>
      <c r="C1527" s="56" t="s">
        <v>972</v>
      </c>
      <c r="D1527" s="50"/>
      <c r="E1527" s="50"/>
      <c r="F1527" s="55">
        <v>33.75</v>
      </c>
      <c r="G1527" s="55">
        <v>22.5</v>
      </c>
      <c r="H1527" s="50" t="s">
        <v>353</v>
      </c>
      <c r="I1527" s="50" t="s">
        <v>354</v>
      </c>
      <c r="J1527" s="62"/>
      <c r="K1527" s="36">
        <v>225</v>
      </c>
      <c r="L1527" s="33"/>
      <c r="M1527" s="33"/>
      <c r="N1527" s="33"/>
    </row>
    <row r="1528" spans="1:14" s="2" customFormat="1" ht="27.75" customHeight="1">
      <c r="A1528" s="20" t="s">
        <v>967</v>
      </c>
      <c r="B1528" s="50" t="s">
        <v>733</v>
      </c>
      <c r="C1528" s="56" t="s">
        <v>973</v>
      </c>
      <c r="D1528" s="50"/>
      <c r="E1528" s="50"/>
      <c r="F1528" s="55">
        <v>9</v>
      </c>
      <c r="G1528" s="55">
        <v>6</v>
      </c>
      <c r="H1528" s="50" t="s">
        <v>353</v>
      </c>
      <c r="I1528" s="50" t="s">
        <v>354</v>
      </c>
      <c r="J1528" s="62"/>
      <c r="K1528" s="36">
        <v>40</v>
      </c>
      <c r="L1528" s="33"/>
      <c r="M1528" s="33"/>
      <c r="N1528" s="33"/>
    </row>
    <row r="1529" spans="1:14" s="2" customFormat="1" ht="27.75" customHeight="1">
      <c r="A1529" s="20" t="s">
        <v>967</v>
      </c>
      <c r="B1529" s="50" t="s">
        <v>904</v>
      </c>
      <c r="C1529" s="56" t="s">
        <v>970</v>
      </c>
      <c r="D1529" s="50"/>
      <c r="E1529" s="50"/>
      <c r="F1529" s="55">
        <v>19.5</v>
      </c>
      <c r="G1529" s="55">
        <v>12</v>
      </c>
      <c r="H1529" s="50" t="s">
        <v>353</v>
      </c>
      <c r="I1529" s="50" t="s">
        <v>354</v>
      </c>
      <c r="J1529" s="62"/>
      <c r="K1529" s="36">
        <v>130</v>
      </c>
      <c r="L1529" s="33"/>
      <c r="M1529" s="33"/>
      <c r="N1529" s="33"/>
    </row>
    <row r="1530" spans="1:14" s="2" customFormat="1" ht="27.75" customHeight="1">
      <c r="A1530" s="20" t="s">
        <v>967</v>
      </c>
      <c r="B1530" s="50" t="s">
        <v>905</v>
      </c>
      <c r="C1530" s="56" t="s">
        <v>974</v>
      </c>
      <c r="D1530" s="50"/>
      <c r="E1530" s="50"/>
      <c r="F1530" s="55">
        <v>17</v>
      </c>
      <c r="G1530" s="55">
        <v>11</v>
      </c>
      <c r="H1530" s="50" t="s">
        <v>353</v>
      </c>
      <c r="I1530" s="50" t="s">
        <v>354</v>
      </c>
      <c r="J1530" s="62"/>
      <c r="K1530" s="36">
        <v>110</v>
      </c>
      <c r="L1530" s="33"/>
      <c r="M1530" s="33"/>
      <c r="N1530" s="33"/>
    </row>
    <row r="1531" spans="1:14" s="2" customFormat="1" ht="27.75" customHeight="1">
      <c r="A1531" s="20" t="s">
        <v>967</v>
      </c>
      <c r="B1531" s="50" t="s">
        <v>906</v>
      </c>
      <c r="C1531" s="56" t="s">
        <v>975</v>
      </c>
      <c r="D1531" s="50"/>
      <c r="E1531" s="50"/>
      <c r="F1531" s="55">
        <v>6</v>
      </c>
      <c r="G1531" s="55">
        <v>4</v>
      </c>
      <c r="H1531" s="50" t="s">
        <v>353</v>
      </c>
      <c r="I1531" s="50" t="s">
        <v>354</v>
      </c>
      <c r="J1531" s="62"/>
      <c r="K1531" s="36">
        <v>30</v>
      </c>
      <c r="L1531" s="33"/>
      <c r="M1531" s="33"/>
      <c r="N1531" s="33"/>
    </row>
    <row r="1532" spans="1:14" s="2" customFormat="1" ht="27.75" customHeight="1">
      <c r="A1532" s="20" t="s">
        <v>967</v>
      </c>
      <c r="B1532" s="50" t="s">
        <v>907</v>
      </c>
      <c r="C1532" s="56" t="s">
        <v>975</v>
      </c>
      <c r="D1532" s="50"/>
      <c r="E1532" s="50"/>
      <c r="F1532" s="55">
        <v>6</v>
      </c>
      <c r="G1532" s="55">
        <v>4</v>
      </c>
      <c r="H1532" s="50" t="s">
        <v>353</v>
      </c>
      <c r="I1532" s="50" t="s">
        <v>354</v>
      </c>
      <c r="J1532" s="62"/>
      <c r="K1532" s="36">
        <v>30</v>
      </c>
      <c r="L1532" s="33"/>
      <c r="M1532" s="33"/>
      <c r="N1532" s="33"/>
    </row>
    <row r="1533" spans="1:14" s="2" customFormat="1" ht="27.75" customHeight="1">
      <c r="A1533" s="20" t="s">
        <v>967</v>
      </c>
      <c r="B1533" s="50" t="s">
        <v>908</v>
      </c>
      <c r="C1533" s="56" t="s">
        <v>969</v>
      </c>
      <c r="D1533" s="50"/>
      <c r="E1533" s="50"/>
      <c r="F1533" s="55">
        <v>12</v>
      </c>
      <c r="G1533" s="55">
        <v>8</v>
      </c>
      <c r="H1533" s="50" t="s">
        <v>353</v>
      </c>
      <c r="I1533" s="50" t="s">
        <v>354</v>
      </c>
      <c r="J1533" s="62"/>
      <c r="K1533" s="36">
        <v>80</v>
      </c>
      <c r="L1533" s="33"/>
      <c r="M1533" s="33"/>
      <c r="N1533" s="33"/>
    </row>
    <row r="1534" spans="1:14" s="2" customFormat="1" ht="27.75" customHeight="1">
      <c r="A1534" s="20" t="s">
        <v>967</v>
      </c>
      <c r="B1534" s="50" t="s">
        <v>909</v>
      </c>
      <c r="C1534" s="56" t="s">
        <v>973</v>
      </c>
      <c r="D1534" s="50"/>
      <c r="E1534" s="50"/>
      <c r="F1534" s="55">
        <v>9</v>
      </c>
      <c r="G1534" s="55">
        <v>6</v>
      </c>
      <c r="H1534" s="50" t="s">
        <v>353</v>
      </c>
      <c r="I1534" s="50" t="s">
        <v>354</v>
      </c>
      <c r="J1534" s="62"/>
      <c r="K1534" s="36">
        <v>60</v>
      </c>
      <c r="L1534" s="33"/>
      <c r="M1534" s="33"/>
      <c r="N1534" s="33"/>
    </row>
    <row r="1535" spans="1:14" s="2" customFormat="1" ht="27.75" customHeight="1">
      <c r="A1535" s="20" t="s">
        <v>967</v>
      </c>
      <c r="B1535" s="50" t="s">
        <v>910</v>
      </c>
      <c r="C1535" s="56" t="s">
        <v>973</v>
      </c>
      <c r="D1535" s="50"/>
      <c r="E1535" s="50"/>
      <c r="F1535" s="55">
        <v>9</v>
      </c>
      <c r="G1535" s="55">
        <v>6</v>
      </c>
      <c r="H1535" s="50" t="s">
        <v>353</v>
      </c>
      <c r="I1535" s="50" t="s">
        <v>354</v>
      </c>
      <c r="J1535" s="62"/>
      <c r="K1535" s="36">
        <v>60</v>
      </c>
      <c r="L1535" s="33"/>
      <c r="M1535" s="33"/>
      <c r="N1535" s="33"/>
    </row>
    <row r="1536" spans="1:14" s="2" customFormat="1" ht="27.75" customHeight="1">
      <c r="A1536" s="20" t="s">
        <v>967</v>
      </c>
      <c r="B1536" s="50" t="s">
        <v>911</v>
      </c>
      <c r="C1536" s="56" t="s">
        <v>976</v>
      </c>
      <c r="D1536" s="50"/>
      <c r="E1536" s="50"/>
      <c r="F1536" s="55">
        <v>10.5</v>
      </c>
      <c r="G1536" s="55">
        <v>7</v>
      </c>
      <c r="H1536" s="50" t="s">
        <v>353</v>
      </c>
      <c r="I1536" s="50" t="s">
        <v>354</v>
      </c>
      <c r="J1536" s="62"/>
      <c r="K1536" s="36">
        <v>70</v>
      </c>
      <c r="L1536" s="33"/>
      <c r="M1536" s="33"/>
      <c r="N1536" s="33"/>
    </row>
    <row r="1537" spans="1:14" s="2" customFormat="1" ht="27.75" customHeight="1">
      <c r="A1537" s="20" t="s">
        <v>967</v>
      </c>
      <c r="B1537" s="50" t="s">
        <v>912</v>
      </c>
      <c r="C1537" s="56" t="s">
        <v>976</v>
      </c>
      <c r="D1537" s="50"/>
      <c r="E1537" s="50"/>
      <c r="F1537" s="55">
        <v>10.5</v>
      </c>
      <c r="G1537" s="55">
        <v>7</v>
      </c>
      <c r="H1537" s="50" t="s">
        <v>353</v>
      </c>
      <c r="I1537" s="50" t="s">
        <v>354</v>
      </c>
      <c r="J1537" s="62"/>
      <c r="K1537" s="36">
        <v>70</v>
      </c>
      <c r="L1537" s="33"/>
      <c r="M1537" s="33"/>
      <c r="N1537" s="33"/>
    </row>
    <row r="1538" spans="1:14" s="2" customFormat="1" ht="27.75" customHeight="1">
      <c r="A1538" s="20" t="s">
        <v>967</v>
      </c>
      <c r="B1538" s="50" t="s">
        <v>652</v>
      </c>
      <c r="C1538" s="56" t="s">
        <v>973</v>
      </c>
      <c r="D1538" s="50"/>
      <c r="E1538" s="50"/>
      <c r="F1538" s="55">
        <v>9</v>
      </c>
      <c r="G1538" s="55">
        <v>6</v>
      </c>
      <c r="H1538" s="50" t="s">
        <v>353</v>
      </c>
      <c r="I1538" s="50" t="s">
        <v>354</v>
      </c>
      <c r="J1538" s="62"/>
      <c r="K1538" s="36">
        <v>60</v>
      </c>
      <c r="L1538" s="33"/>
      <c r="M1538" s="33"/>
      <c r="N1538" s="33"/>
    </row>
    <row r="1539" spans="1:14" s="2" customFormat="1" ht="27.75" customHeight="1">
      <c r="A1539" s="20" t="s">
        <v>967</v>
      </c>
      <c r="B1539" s="50" t="s">
        <v>740</v>
      </c>
      <c r="C1539" s="56" t="s">
        <v>968</v>
      </c>
      <c r="D1539" s="50"/>
      <c r="E1539" s="50"/>
      <c r="F1539" s="55">
        <v>15</v>
      </c>
      <c r="G1539" s="55">
        <v>10</v>
      </c>
      <c r="H1539" s="50" t="s">
        <v>353</v>
      </c>
      <c r="I1539" s="50" t="s">
        <v>354</v>
      </c>
      <c r="J1539" s="62"/>
      <c r="K1539" s="36">
        <v>100</v>
      </c>
      <c r="L1539" s="33"/>
      <c r="M1539" s="33"/>
      <c r="N1539" s="33"/>
    </row>
    <row r="1540" spans="1:14" s="2" customFormat="1" ht="27.75" customHeight="1">
      <c r="A1540" s="20" t="s">
        <v>967</v>
      </c>
      <c r="B1540" s="50" t="s">
        <v>913</v>
      </c>
      <c r="C1540" s="56" t="s">
        <v>977</v>
      </c>
      <c r="D1540" s="50"/>
      <c r="E1540" s="50"/>
      <c r="F1540" s="55">
        <v>21</v>
      </c>
      <c r="G1540" s="55">
        <v>14</v>
      </c>
      <c r="H1540" s="50" t="s">
        <v>353</v>
      </c>
      <c r="I1540" s="50" t="s">
        <v>354</v>
      </c>
      <c r="J1540" s="62"/>
      <c r="K1540" s="36">
        <v>140</v>
      </c>
      <c r="L1540" s="33"/>
      <c r="M1540" s="33"/>
      <c r="N1540" s="33"/>
    </row>
    <row r="1541" spans="1:14" s="2" customFormat="1" ht="27.75" customHeight="1">
      <c r="A1541" s="20" t="s">
        <v>967</v>
      </c>
      <c r="B1541" s="50" t="s">
        <v>914</v>
      </c>
      <c r="C1541" s="56" t="s">
        <v>973</v>
      </c>
      <c r="D1541" s="50"/>
      <c r="E1541" s="50"/>
      <c r="F1541" s="55">
        <v>9</v>
      </c>
      <c r="G1541" s="55">
        <v>6</v>
      </c>
      <c r="H1541" s="50" t="s">
        <v>353</v>
      </c>
      <c r="I1541" s="50" t="s">
        <v>354</v>
      </c>
      <c r="J1541" s="62"/>
      <c r="K1541" s="36">
        <v>60</v>
      </c>
      <c r="L1541" s="33"/>
      <c r="M1541" s="33"/>
      <c r="N1541" s="33"/>
    </row>
    <row r="1542" spans="1:14" s="2" customFormat="1" ht="27.75" customHeight="1">
      <c r="A1542" s="20" t="s">
        <v>967</v>
      </c>
      <c r="B1542" s="50" t="s">
        <v>915</v>
      </c>
      <c r="C1542" s="56" t="s">
        <v>969</v>
      </c>
      <c r="D1542" s="50"/>
      <c r="E1542" s="50"/>
      <c r="F1542" s="55">
        <v>12</v>
      </c>
      <c r="G1542" s="55">
        <v>8</v>
      </c>
      <c r="H1542" s="50" t="s">
        <v>353</v>
      </c>
      <c r="I1542" s="50" t="s">
        <v>354</v>
      </c>
      <c r="J1542" s="62"/>
      <c r="K1542" s="36">
        <v>80</v>
      </c>
      <c r="L1542" s="33"/>
      <c r="M1542" s="33"/>
      <c r="N1542" s="33"/>
    </row>
    <row r="1543" spans="1:14" s="2" customFormat="1" ht="27.75" customHeight="1">
      <c r="A1543" s="20" t="s">
        <v>967</v>
      </c>
      <c r="B1543" s="50" t="s">
        <v>656</v>
      </c>
      <c r="C1543" s="56" t="s">
        <v>973</v>
      </c>
      <c r="D1543" s="50"/>
      <c r="E1543" s="50"/>
      <c r="F1543" s="55">
        <v>9</v>
      </c>
      <c r="G1543" s="55">
        <v>6</v>
      </c>
      <c r="H1543" s="50" t="s">
        <v>353</v>
      </c>
      <c r="I1543" s="50" t="s">
        <v>354</v>
      </c>
      <c r="J1543" s="62"/>
      <c r="K1543" s="36">
        <v>60</v>
      </c>
      <c r="L1543" s="33"/>
      <c r="M1543" s="33"/>
      <c r="N1543" s="33"/>
    </row>
    <row r="1544" spans="1:14" s="2" customFormat="1" ht="27.75" customHeight="1">
      <c r="A1544" s="20" t="s">
        <v>967</v>
      </c>
      <c r="B1544" s="50" t="s">
        <v>916</v>
      </c>
      <c r="C1544" s="56" t="s">
        <v>978</v>
      </c>
      <c r="D1544" s="50"/>
      <c r="E1544" s="50"/>
      <c r="F1544" s="55">
        <v>19.5</v>
      </c>
      <c r="G1544" s="55">
        <v>13</v>
      </c>
      <c r="H1544" s="50" t="s">
        <v>353</v>
      </c>
      <c r="I1544" s="50" t="s">
        <v>354</v>
      </c>
      <c r="J1544" s="62"/>
      <c r="K1544" s="36">
        <v>130</v>
      </c>
      <c r="L1544" s="33"/>
      <c r="M1544" s="33"/>
      <c r="N1544" s="33"/>
    </row>
    <row r="1545" spans="1:14" s="2" customFormat="1" ht="27.75" customHeight="1">
      <c r="A1545" s="20" t="s">
        <v>967</v>
      </c>
      <c r="B1545" s="50" t="s">
        <v>917</v>
      </c>
      <c r="C1545" s="56" t="s">
        <v>969</v>
      </c>
      <c r="D1545" s="50"/>
      <c r="E1545" s="50"/>
      <c r="F1545" s="55">
        <v>12</v>
      </c>
      <c r="G1545" s="55">
        <v>8</v>
      </c>
      <c r="H1545" s="50" t="s">
        <v>353</v>
      </c>
      <c r="I1545" s="50" t="s">
        <v>354</v>
      </c>
      <c r="J1545" s="62"/>
      <c r="K1545" s="36">
        <v>80</v>
      </c>
      <c r="L1545" s="33"/>
      <c r="M1545" s="33"/>
      <c r="N1545" s="33"/>
    </row>
    <row r="1546" spans="1:14" s="2" customFormat="1" ht="27.75" customHeight="1">
      <c r="A1546" s="20" t="s">
        <v>967</v>
      </c>
      <c r="B1546" s="50" t="s">
        <v>918</v>
      </c>
      <c r="C1546" s="56" t="s">
        <v>975</v>
      </c>
      <c r="D1546" s="50"/>
      <c r="E1546" s="50"/>
      <c r="F1546" s="55">
        <v>6</v>
      </c>
      <c r="G1546" s="55">
        <v>4</v>
      </c>
      <c r="H1546" s="50" t="s">
        <v>353</v>
      </c>
      <c r="I1546" s="50" t="s">
        <v>354</v>
      </c>
      <c r="J1546" s="62"/>
      <c r="K1546" s="36">
        <v>20</v>
      </c>
      <c r="L1546" s="33"/>
      <c r="M1546" s="33"/>
      <c r="N1546" s="33"/>
    </row>
    <row r="1547" spans="1:14" s="2" customFormat="1" ht="27.75" customHeight="1">
      <c r="A1547" s="20" t="s">
        <v>967</v>
      </c>
      <c r="B1547" s="50" t="s">
        <v>919</v>
      </c>
      <c r="C1547" s="56" t="s">
        <v>976</v>
      </c>
      <c r="D1547" s="50"/>
      <c r="E1547" s="50"/>
      <c r="F1547" s="55">
        <v>10.5</v>
      </c>
      <c r="G1547" s="55">
        <v>7</v>
      </c>
      <c r="H1547" s="50" t="s">
        <v>353</v>
      </c>
      <c r="I1547" s="50" t="s">
        <v>354</v>
      </c>
      <c r="J1547" s="62"/>
      <c r="K1547" s="36">
        <v>70</v>
      </c>
      <c r="L1547" s="33"/>
      <c r="M1547" s="33"/>
      <c r="N1547" s="33"/>
    </row>
    <row r="1548" spans="1:14" s="2" customFormat="1" ht="27.75" customHeight="1">
      <c r="A1548" s="20" t="s">
        <v>967</v>
      </c>
      <c r="B1548" s="50" t="s">
        <v>920</v>
      </c>
      <c r="C1548" s="56" t="s">
        <v>975</v>
      </c>
      <c r="D1548" s="50"/>
      <c r="E1548" s="50"/>
      <c r="F1548" s="55">
        <v>6</v>
      </c>
      <c r="G1548" s="55">
        <v>4</v>
      </c>
      <c r="H1548" s="50" t="s">
        <v>353</v>
      </c>
      <c r="I1548" s="50" t="s">
        <v>354</v>
      </c>
      <c r="J1548" s="62"/>
      <c r="K1548" s="36">
        <v>40</v>
      </c>
      <c r="L1548" s="33"/>
      <c r="M1548" s="33"/>
      <c r="N1548" s="33"/>
    </row>
    <row r="1549" spans="1:14" s="2" customFormat="1" ht="27.75" customHeight="1">
      <c r="A1549" s="20" t="s">
        <v>967</v>
      </c>
      <c r="B1549" s="50" t="s">
        <v>921</v>
      </c>
      <c r="C1549" s="56" t="s">
        <v>978</v>
      </c>
      <c r="D1549" s="50"/>
      <c r="E1549" s="50"/>
      <c r="F1549" s="55">
        <v>19.5</v>
      </c>
      <c r="G1549" s="55">
        <v>13</v>
      </c>
      <c r="H1549" s="50" t="s">
        <v>353</v>
      </c>
      <c r="I1549" s="50" t="s">
        <v>354</v>
      </c>
      <c r="J1549" s="62"/>
      <c r="K1549" s="36">
        <v>130</v>
      </c>
      <c r="L1549" s="33"/>
      <c r="M1549" s="33"/>
      <c r="N1549" s="33"/>
    </row>
    <row r="1550" spans="1:14" s="2" customFormat="1" ht="27.75" customHeight="1">
      <c r="A1550" s="20" t="s">
        <v>967</v>
      </c>
      <c r="B1550" s="50" t="s">
        <v>738</v>
      </c>
      <c r="C1550" s="56" t="s">
        <v>968</v>
      </c>
      <c r="D1550" s="50"/>
      <c r="E1550" s="50"/>
      <c r="F1550" s="55">
        <v>15</v>
      </c>
      <c r="G1550" s="55">
        <v>10</v>
      </c>
      <c r="H1550" s="50" t="s">
        <v>353</v>
      </c>
      <c r="I1550" s="50" t="s">
        <v>354</v>
      </c>
      <c r="J1550" s="62"/>
      <c r="K1550" s="36">
        <v>100</v>
      </c>
      <c r="L1550" s="33"/>
      <c r="M1550" s="33"/>
      <c r="N1550" s="33"/>
    </row>
    <row r="1551" spans="1:14" s="2" customFormat="1" ht="27.75" customHeight="1">
      <c r="A1551" s="20" t="s">
        <v>967</v>
      </c>
      <c r="B1551" s="50" t="s">
        <v>922</v>
      </c>
      <c r="C1551" s="56" t="s">
        <v>969</v>
      </c>
      <c r="D1551" s="50"/>
      <c r="E1551" s="50"/>
      <c r="F1551" s="55">
        <v>12</v>
      </c>
      <c r="G1551" s="55">
        <v>8</v>
      </c>
      <c r="H1551" s="50" t="s">
        <v>353</v>
      </c>
      <c r="I1551" s="50" t="s">
        <v>354</v>
      </c>
      <c r="J1551" s="62"/>
      <c r="K1551" s="36">
        <v>80</v>
      </c>
      <c r="L1551" s="33"/>
      <c r="M1551" s="33"/>
      <c r="N1551" s="33"/>
    </row>
    <row r="1552" spans="1:14" s="2" customFormat="1" ht="27.75" customHeight="1">
      <c r="A1552" s="20" t="s">
        <v>967</v>
      </c>
      <c r="B1552" s="50" t="s">
        <v>923</v>
      </c>
      <c r="C1552" s="56" t="s">
        <v>976</v>
      </c>
      <c r="D1552" s="50"/>
      <c r="E1552" s="50"/>
      <c r="F1552" s="55">
        <v>10.5</v>
      </c>
      <c r="G1552" s="55">
        <v>7</v>
      </c>
      <c r="H1552" s="50" t="s">
        <v>353</v>
      </c>
      <c r="I1552" s="50" t="s">
        <v>354</v>
      </c>
      <c r="J1552" s="62"/>
      <c r="K1552" s="36">
        <v>70</v>
      </c>
      <c r="L1552" s="33"/>
      <c r="M1552" s="33"/>
      <c r="N1552" s="33"/>
    </row>
    <row r="1553" spans="1:14" s="2" customFormat="1" ht="27.75" customHeight="1">
      <c r="A1553" s="20" t="s">
        <v>967</v>
      </c>
      <c r="B1553" s="50" t="s">
        <v>924</v>
      </c>
      <c r="C1553" s="56" t="s">
        <v>976</v>
      </c>
      <c r="D1553" s="50"/>
      <c r="E1553" s="50"/>
      <c r="F1553" s="55">
        <v>10.5</v>
      </c>
      <c r="G1553" s="55">
        <v>7</v>
      </c>
      <c r="H1553" s="50" t="s">
        <v>353</v>
      </c>
      <c r="I1553" s="50" t="s">
        <v>354</v>
      </c>
      <c r="J1553" s="62"/>
      <c r="K1553" s="36">
        <v>70</v>
      </c>
      <c r="L1553" s="33"/>
      <c r="M1553" s="33"/>
      <c r="N1553" s="33"/>
    </row>
    <row r="1554" spans="1:14" s="2" customFormat="1" ht="27.75" customHeight="1">
      <c r="A1554" s="20" t="s">
        <v>967</v>
      </c>
      <c r="B1554" s="50" t="s">
        <v>925</v>
      </c>
      <c r="C1554" s="56" t="s">
        <v>974</v>
      </c>
      <c r="D1554" s="50"/>
      <c r="E1554" s="50"/>
      <c r="F1554" s="55">
        <v>16.5</v>
      </c>
      <c r="G1554" s="55">
        <v>11</v>
      </c>
      <c r="H1554" s="50" t="s">
        <v>353</v>
      </c>
      <c r="I1554" s="50" t="s">
        <v>354</v>
      </c>
      <c r="J1554" s="62"/>
      <c r="K1554" s="36">
        <v>110</v>
      </c>
      <c r="L1554" s="33"/>
      <c r="M1554" s="33"/>
      <c r="N1554" s="33"/>
    </row>
    <row r="1555" spans="1:14" s="2" customFormat="1" ht="27.75" customHeight="1">
      <c r="A1555" s="20" t="s">
        <v>967</v>
      </c>
      <c r="B1555" s="50" t="s">
        <v>926</v>
      </c>
      <c r="C1555" s="56" t="s">
        <v>971</v>
      </c>
      <c r="D1555" s="50"/>
      <c r="E1555" s="50"/>
      <c r="F1555" s="55">
        <v>13.5</v>
      </c>
      <c r="G1555" s="55">
        <v>9</v>
      </c>
      <c r="H1555" s="50" t="s">
        <v>353</v>
      </c>
      <c r="I1555" s="50" t="s">
        <v>354</v>
      </c>
      <c r="J1555" s="62"/>
      <c r="K1555" s="36">
        <v>90</v>
      </c>
      <c r="L1555" s="33"/>
      <c r="M1555" s="33"/>
      <c r="N1555" s="33"/>
    </row>
    <row r="1556" spans="1:14" s="2" customFormat="1" ht="27.75" customHeight="1">
      <c r="A1556" s="20" t="s">
        <v>967</v>
      </c>
      <c r="B1556" s="50" t="s">
        <v>927</v>
      </c>
      <c r="C1556" s="56" t="s">
        <v>978</v>
      </c>
      <c r="D1556" s="50"/>
      <c r="E1556" s="50"/>
      <c r="F1556" s="55">
        <v>21</v>
      </c>
      <c r="G1556" s="55">
        <v>13</v>
      </c>
      <c r="H1556" s="50" t="s">
        <v>353</v>
      </c>
      <c r="I1556" s="50" t="s">
        <v>354</v>
      </c>
      <c r="J1556" s="62"/>
      <c r="K1556" s="36">
        <v>140</v>
      </c>
      <c r="L1556" s="33"/>
      <c r="M1556" s="33"/>
      <c r="N1556" s="33"/>
    </row>
    <row r="1557" spans="1:14" s="2" customFormat="1" ht="27.75" customHeight="1">
      <c r="A1557" s="20" t="s">
        <v>967</v>
      </c>
      <c r="B1557" s="50" t="s">
        <v>928</v>
      </c>
      <c r="C1557" s="56" t="s">
        <v>974</v>
      </c>
      <c r="D1557" s="50"/>
      <c r="E1557" s="50"/>
      <c r="F1557" s="55">
        <v>12</v>
      </c>
      <c r="G1557" s="55">
        <v>11</v>
      </c>
      <c r="H1557" s="50" t="s">
        <v>353</v>
      </c>
      <c r="I1557" s="50" t="s">
        <v>354</v>
      </c>
      <c r="J1557" s="62"/>
      <c r="K1557" s="36">
        <v>80</v>
      </c>
      <c r="L1557" s="33"/>
      <c r="M1557" s="33"/>
      <c r="N1557" s="33"/>
    </row>
    <row r="1558" spans="1:14" s="2" customFormat="1" ht="27.75" customHeight="1">
      <c r="A1558" s="20" t="s">
        <v>967</v>
      </c>
      <c r="B1558" s="50" t="s">
        <v>929</v>
      </c>
      <c r="C1558" s="56" t="s">
        <v>969</v>
      </c>
      <c r="D1558" s="50"/>
      <c r="E1558" s="50"/>
      <c r="F1558" s="55">
        <v>12</v>
      </c>
      <c r="G1558" s="55">
        <v>8</v>
      </c>
      <c r="H1558" s="50" t="s">
        <v>353</v>
      </c>
      <c r="I1558" s="50" t="s">
        <v>354</v>
      </c>
      <c r="J1558" s="62"/>
      <c r="K1558" s="36">
        <v>80</v>
      </c>
      <c r="L1558" s="33"/>
      <c r="M1558" s="33"/>
      <c r="N1558" s="33"/>
    </row>
    <row r="1559" spans="1:14" s="2" customFormat="1" ht="27.75" customHeight="1">
      <c r="A1559" s="20" t="s">
        <v>967</v>
      </c>
      <c r="B1559" s="50" t="s">
        <v>930</v>
      </c>
      <c r="C1559" s="56" t="s">
        <v>970</v>
      </c>
      <c r="D1559" s="50"/>
      <c r="E1559" s="50"/>
      <c r="F1559" s="55">
        <v>19.5</v>
      </c>
      <c r="G1559" s="55">
        <v>12</v>
      </c>
      <c r="H1559" s="50" t="s">
        <v>353</v>
      </c>
      <c r="I1559" s="50" t="s">
        <v>354</v>
      </c>
      <c r="J1559" s="62"/>
      <c r="K1559" s="36">
        <v>130</v>
      </c>
      <c r="L1559" s="33"/>
      <c r="M1559" s="33"/>
      <c r="N1559" s="33"/>
    </row>
    <row r="1560" spans="1:14" s="2" customFormat="1" ht="27.75" customHeight="1">
      <c r="A1560" s="20" t="s">
        <v>967</v>
      </c>
      <c r="B1560" s="50" t="s">
        <v>931</v>
      </c>
      <c r="C1560" s="56" t="s">
        <v>976</v>
      </c>
      <c r="D1560" s="50"/>
      <c r="E1560" s="50"/>
      <c r="F1560" s="55">
        <v>10.5</v>
      </c>
      <c r="G1560" s="55">
        <v>7</v>
      </c>
      <c r="H1560" s="50" t="s">
        <v>353</v>
      </c>
      <c r="I1560" s="50" t="s">
        <v>354</v>
      </c>
      <c r="J1560" s="62"/>
      <c r="K1560" s="36">
        <v>70</v>
      </c>
      <c r="L1560" s="33"/>
      <c r="M1560" s="33"/>
      <c r="N1560" s="33"/>
    </row>
    <row r="1561" spans="1:14" s="2" customFormat="1" ht="27.75" customHeight="1">
      <c r="A1561" s="20" t="s">
        <v>967</v>
      </c>
      <c r="B1561" s="50" t="s">
        <v>742</v>
      </c>
      <c r="C1561" s="56" t="s">
        <v>970</v>
      </c>
      <c r="D1561" s="50"/>
      <c r="E1561" s="50"/>
      <c r="F1561" s="55">
        <v>18</v>
      </c>
      <c r="G1561" s="55">
        <v>12</v>
      </c>
      <c r="H1561" s="50" t="s">
        <v>353</v>
      </c>
      <c r="I1561" s="50" t="s">
        <v>354</v>
      </c>
      <c r="J1561" s="62"/>
      <c r="K1561" s="36">
        <v>120</v>
      </c>
      <c r="L1561" s="33"/>
      <c r="M1561" s="33"/>
      <c r="N1561" s="33"/>
    </row>
    <row r="1562" spans="1:14" s="2" customFormat="1" ht="27.75" customHeight="1">
      <c r="A1562" s="20" t="s">
        <v>967</v>
      </c>
      <c r="B1562" s="50" t="s">
        <v>932</v>
      </c>
      <c r="C1562" s="56" t="s">
        <v>969</v>
      </c>
      <c r="D1562" s="50"/>
      <c r="E1562" s="50"/>
      <c r="F1562" s="55">
        <v>12</v>
      </c>
      <c r="G1562" s="55">
        <v>8</v>
      </c>
      <c r="H1562" s="50" t="s">
        <v>353</v>
      </c>
      <c r="I1562" s="50" t="s">
        <v>354</v>
      </c>
      <c r="J1562" s="62"/>
      <c r="K1562" s="36">
        <v>80</v>
      </c>
      <c r="L1562" s="33"/>
      <c r="M1562" s="33"/>
      <c r="N1562" s="33"/>
    </row>
    <row r="1563" spans="1:14" s="2" customFormat="1" ht="27.75" customHeight="1">
      <c r="A1563" s="20" t="s">
        <v>967</v>
      </c>
      <c r="B1563" s="50" t="s">
        <v>933</v>
      </c>
      <c r="C1563" s="56" t="s">
        <v>970</v>
      </c>
      <c r="D1563" s="50"/>
      <c r="E1563" s="50"/>
      <c r="F1563" s="55">
        <v>18</v>
      </c>
      <c r="G1563" s="55">
        <v>12</v>
      </c>
      <c r="H1563" s="50" t="s">
        <v>353</v>
      </c>
      <c r="I1563" s="50" t="s">
        <v>354</v>
      </c>
      <c r="J1563" s="62"/>
      <c r="K1563" s="36">
        <v>120</v>
      </c>
      <c r="L1563" s="33"/>
      <c r="M1563" s="33"/>
      <c r="N1563" s="33"/>
    </row>
    <row r="1564" spans="1:14" s="2" customFormat="1" ht="27.75" customHeight="1">
      <c r="A1564" s="20" t="s">
        <v>967</v>
      </c>
      <c r="B1564" s="50" t="s">
        <v>934</v>
      </c>
      <c r="C1564" s="56" t="s">
        <v>971</v>
      </c>
      <c r="D1564" s="50"/>
      <c r="E1564" s="50"/>
      <c r="F1564" s="55">
        <v>13.5</v>
      </c>
      <c r="G1564" s="55">
        <v>9</v>
      </c>
      <c r="H1564" s="50" t="s">
        <v>353</v>
      </c>
      <c r="I1564" s="50" t="s">
        <v>354</v>
      </c>
      <c r="J1564" s="62"/>
      <c r="K1564" s="36">
        <v>90</v>
      </c>
      <c r="L1564" s="33"/>
      <c r="M1564" s="33"/>
      <c r="N1564" s="33"/>
    </row>
    <row r="1565" spans="1:14" s="2" customFormat="1" ht="27.75" customHeight="1">
      <c r="A1565" s="20" t="s">
        <v>967</v>
      </c>
      <c r="B1565" s="50" t="s">
        <v>935</v>
      </c>
      <c r="C1565" s="56" t="s">
        <v>979</v>
      </c>
      <c r="D1565" s="50"/>
      <c r="E1565" s="50"/>
      <c r="F1565" s="55">
        <v>20.25</v>
      </c>
      <c r="G1565" s="55">
        <v>13.5</v>
      </c>
      <c r="H1565" s="50" t="s">
        <v>353</v>
      </c>
      <c r="I1565" s="50" t="s">
        <v>354</v>
      </c>
      <c r="J1565" s="62"/>
      <c r="K1565" s="36">
        <v>135</v>
      </c>
      <c r="L1565" s="33"/>
      <c r="M1565" s="33"/>
      <c r="N1565" s="33"/>
    </row>
    <row r="1566" spans="1:14" s="2" customFormat="1" ht="27.75" customHeight="1">
      <c r="A1566" s="20" t="s">
        <v>967</v>
      </c>
      <c r="B1566" s="50" t="s">
        <v>936</v>
      </c>
      <c r="C1566" s="56" t="s">
        <v>968</v>
      </c>
      <c r="D1566" s="50"/>
      <c r="E1566" s="50"/>
      <c r="F1566" s="55">
        <v>15</v>
      </c>
      <c r="G1566" s="55">
        <v>10</v>
      </c>
      <c r="H1566" s="50" t="s">
        <v>353</v>
      </c>
      <c r="I1566" s="50" t="s">
        <v>354</v>
      </c>
      <c r="J1566" s="62"/>
      <c r="K1566" s="36">
        <v>100</v>
      </c>
      <c r="L1566" s="33"/>
      <c r="M1566" s="33"/>
      <c r="N1566" s="33"/>
    </row>
    <row r="1567" spans="1:14" s="2" customFormat="1" ht="27.75" customHeight="1">
      <c r="A1567" s="20" t="s">
        <v>967</v>
      </c>
      <c r="B1567" s="50" t="s">
        <v>937</v>
      </c>
      <c r="C1567" s="56" t="s">
        <v>977</v>
      </c>
      <c r="D1567" s="50"/>
      <c r="E1567" s="50"/>
      <c r="F1567" s="55">
        <v>21</v>
      </c>
      <c r="G1567" s="55">
        <v>14</v>
      </c>
      <c r="H1567" s="50" t="s">
        <v>353</v>
      </c>
      <c r="I1567" s="50" t="s">
        <v>354</v>
      </c>
      <c r="J1567" s="62"/>
      <c r="K1567" s="36">
        <v>140</v>
      </c>
      <c r="L1567" s="33"/>
      <c r="M1567" s="33"/>
      <c r="N1567" s="33"/>
    </row>
    <row r="1568" spans="1:14" s="2" customFormat="1" ht="27.75" customHeight="1">
      <c r="A1568" s="20" t="s">
        <v>967</v>
      </c>
      <c r="B1568" s="50" t="s">
        <v>938</v>
      </c>
      <c r="C1568" s="56" t="s">
        <v>978</v>
      </c>
      <c r="D1568" s="50"/>
      <c r="E1568" s="50"/>
      <c r="F1568" s="55">
        <v>21</v>
      </c>
      <c r="G1568" s="55">
        <v>13</v>
      </c>
      <c r="H1568" s="50" t="s">
        <v>353</v>
      </c>
      <c r="I1568" s="50" t="s">
        <v>354</v>
      </c>
      <c r="J1568" s="62"/>
      <c r="K1568" s="36">
        <v>140</v>
      </c>
      <c r="L1568" s="33"/>
      <c r="M1568" s="33"/>
      <c r="N1568" s="33"/>
    </row>
    <row r="1569" spans="1:14" s="2" customFormat="1" ht="27.75" customHeight="1">
      <c r="A1569" s="20" t="s">
        <v>967</v>
      </c>
      <c r="B1569" s="50" t="s">
        <v>939</v>
      </c>
      <c r="C1569" s="56" t="s">
        <v>970</v>
      </c>
      <c r="D1569" s="50"/>
      <c r="E1569" s="50"/>
      <c r="F1569" s="55">
        <v>18</v>
      </c>
      <c r="G1569" s="55">
        <v>12</v>
      </c>
      <c r="H1569" s="50" t="s">
        <v>353</v>
      </c>
      <c r="I1569" s="50" t="s">
        <v>354</v>
      </c>
      <c r="J1569" s="62"/>
      <c r="K1569" s="36">
        <v>120</v>
      </c>
      <c r="L1569" s="33"/>
      <c r="M1569" s="33"/>
      <c r="N1569" s="33"/>
    </row>
    <row r="1570" spans="1:14" s="2" customFormat="1" ht="27.75" customHeight="1">
      <c r="A1570" s="20" t="s">
        <v>967</v>
      </c>
      <c r="B1570" s="50" t="s">
        <v>940</v>
      </c>
      <c r="C1570" s="56" t="s">
        <v>976</v>
      </c>
      <c r="D1570" s="50"/>
      <c r="E1570" s="50"/>
      <c r="F1570" s="55">
        <v>10.5</v>
      </c>
      <c r="G1570" s="55">
        <v>7</v>
      </c>
      <c r="H1570" s="50" t="s">
        <v>353</v>
      </c>
      <c r="I1570" s="50" t="s">
        <v>354</v>
      </c>
      <c r="J1570" s="62"/>
      <c r="K1570" s="36">
        <v>70</v>
      </c>
      <c r="L1570" s="33"/>
      <c r="M1570" s="33"/>
      <c r="N1570" s="33"/>
    </row>
    <row r="1571" spans="1:14" s="2" customFormat="1" ht="27.75" customHeight="1">
      <c r="A1571" s="20" t="s">
        <v>967</v>
      </c>
      <c r="B1571" s="50" t="s">
        <v>941</v>
      </c>
      <c r="C1571" s="56" t="s">
        <v>971</v>
      </c>
      <c r="D1571" s="50"/>
      <c r="E1571" s="50"/>
      <c r="F1571" s="55">
        <v>13.5</v>
      </c>
      <c r="G1571" s="55">
        <v>9</v>
      </c>
      <c r="H1571" s="50" t="s">
        <v>353</v>
      </c>
      <c r="I1571" s="50" t="s">
        <v>354</v>
      </c>
      <c r="J1571" s="62"/>
      <c r="K1571" s="36">
        <v>90</v>
      </c>
      <c r="L1571" s="33"/>
      <c r="M1571" s="33"/>
      <c r="N1571" s="33"/>
    </row>
    <row r="1572" spans="1:14" s="2" customFormat="1" ht="27.75" customHeight="1">
      <c r="A1572" s="20" t="s">
        <v>967</v>
      </c>
      <c r="B1572" s="50" t="s">
        <v>942</v>
      </c>
      <c r="C1572" s="56" t="s">
        <v>971</v>
      </c>
      <c r="D1572" s="50"/>
      <c r="E1572" s="50"/>
      <c r="F1572" s="55">
        <v>13.5</v>
      </c>
      <c r="G1572" s="55">
        <v>9</v>
      </c>
      <c r="H1572" s="50" t="s">
        <v>353</v>
      </c>
      <c r="I1572" s="50" t="s">
        <v>354</v>
      </c>
      <c r="J1572" s="62"/>
      <c r="K1572" s="36">
        <v>90</v>
      </c>
      <c r="L1572" s="33"/>
      <c r="M1572" s="33"/>
      <c r="N1572" s="33"/>
    </row>
    <row r="1573" spans="1:14" s="2" customFormat="1" ht="27.75" customHeight="1">
      <c r="A1573" s="20" t="s">
        <v>967</v>
      </c>
      <c r="B1573" s="50" t="s">
        <v>943</v>
      </c>
      <c r="C1573" s="56" t="s">
        <v>968</v>
      </c>
      <c r="D1573" s="50"/>
      <c r="E1573" s="50"/>
      <c r="F1573" s="55">
        <v>15</v>
      </c>
      <c r="G1573" s="55">
        <v>10</v>
      </c>
      <c r="H1573" s="50" t="s">
        <v>353</v>
      </c>
      <c r="I1573" s="50" t="s">
        <v>354</v>
      </c>
      <c r="J1573" s="62"/>
      <c r="K1573" s="36">
        <v>100</v>
      </c>
      <c r="L1573" s="33"/>
      <c r="M1573" s="33"/>
      <c r="N1573" s="33"/>
    </row>
    <row r="1574" spans="1:14" s="2" customFormat="1" ht="27.75" customHeight="1">
      <c r="A1574" s="20" t="s">
        <v>967</v>
      </c>
      <c r="B1574" s="50" t="s">
        <v>944</v>
      </c>
      <c r="C1574" s="56" t="s">
        <v>980</v>
      </c>
      <c r="D1574" s="50"/>
      <c r="E1574" s="50"/>
      <c r="F1574" s="55">
        <v>27</v>
      </c>
      <c r="G1574" s="55">
        <v>18</v>
      </c>
      <c r="H1574" s="50" t="s">
        <v>353</v>
      </c>
      <c r="I1574" s="50" t="s">
        <v>354</v>
      </c>
      <c r="J1574" s="62"/>
      <c r="K1574" s="36">
        <v>180</v>
      </c>
      <c r="L1574" s="33"/>
      <c r="M1574" s="33"/>
      <c r="N1574" s="33"/>
    </row>
    <row r="1575" spans="1:14" s="2" customFormat="1" ht="27.75" customHeight="1">
      <c r="A1575" s="20" t="s">
        <v>967</v>
      </c>
      <c r="B1575" s="50" t="s">
        <v>945</v>
      </c>
      <c r="C1575" s="56" t="s">
        <v>970</v>
      </c>
      <c r="D1575" s="50"/>
      <c r="E1575" s="50"/>
      <c r="F1575" s="55">
        <v>18</v>
      </c>
      <c r="G1575" s="55">
        <v>12</v>
      </c>
      <c r="H1575" s="50" t="s">
        <v>353</v>
      </c>
      <c r="I1575" s="50" t="s">
        <v>354</v>
      </c>
      <c r="J1575" s="62"/>
      <c r="K1575" s="36">
        <v>120</v>
      </c>
      <c r="L1575" s="33"/>
      <c r="M1575" s="33"/>
      <c r="N1575" s="33"/>
    </row>
    <row r="1576" spans="1:14" s="2" customFormat="1" ht="27.75" customHeight="1">
      <c r="A1576" s="20" t="s">
        <v>967</v>
      </c>
      <c r="B1576" s="50" t="s">
        <v>946</v>
      </c>
      <c r="C1576" s="56" t="s">
        <v>974</v>
      </c>
      <c r="D1576" s="50"/>
      <c r="E1576" s="50"/>
      <c r="F1576" s="55">
        <v>16.5</v>
      </c>
      <c r="G1576" s="55">
        <v>11</v>
      </c>
      <c r="H1576" s="50" t="s">
        <v>353</v>
      </c>
      <c r="I1576" s="50" t="s">
        <v>354</v>
      </c>
      <c r="J1576" s="62"/>
      <c r="K1576" s="36">
        <v>110</v>
      </c>
      <c r="L1576" s="33"/>
      <c r="M1576" s="33"/>
      <c r="N1576" s="33"/>
    </row>
    <row r="1577" spans="1:14" s="2" customFormat="1" ht="27.75" customHeight="1">
      <c r="A1577" s="20" t="s">
        <v>967</v>
      </c>
      <c r="B1577" s="50" t="s">
        <v>947</v>
      </c>
      <c r="C1577" s="56" t="s">
        <v>978</v>
      </c>
      <c r="D1577" s="50"/>
      <c r="E1577" s="50"/>
      <c r="F1577" s="55">
        <v>21</v>
      </c>
      <c r="G1577" s="55">
        <v>13</v>
      </c>
      <c r="H1577" s="50" t="s">
        <v>353</v>
      </c>
      <c r="I1577" s="50" t="s">
        <v>354</v>
      </c>
      <c r="J1577" s="62"/>
      <c r="K1577" s="36">
        <v>140</v>
      </c>
      <c r="L1577" s="33"/>
      <c r="M1577" s="33"/>
      <c r="N1577" s="33"/>
    </row>
    <row r="1578" spans="1:14" s="2" customFormat="1" ht="27.75" customHeight="1">
      <c r="A1578" s="20" t="s">
        <v>967</v>
      </c>
      <c r="B1578" s="50" t="s">
        <v>948</v>
      </c>
      <c r="C1578" s="56" t="s">
        <v>976</v>
      </c>
      <c r="D1578" s="50"/>
      <c r="E1578" s="50"/>
      <c r="F1578" s="55">
        <v>10.5</v>
      </c>
      <c r="G1578" s="55">
        <v>7</v>
      </c>
      <c r="H1578" s="50" t="s">
        <v>353</v>
      </c>
      <c r="I1578" s="50" t="s">
        <v>354</v>
      </c>
      <c r="J1578" s="62"/>
      <c r="K1578" s="36">
        <v>70</v>
      </c>
      <c r="L1578" s="33"/>
      <c r="M1578" s="33"/>
      <c r="N1578" s="33"/>
    </row>
    <row r="1579" spans="1:14" s="2" customFormat="1" ht="27.75" customHeight="1">
      <c r="A1579" s="20" t="s">
        <v>967</v>
      </c>
      <c r="B1579" s="50" t="s">
        <v>949</v>
      </c>
      <c r="C1579" s="56" t="s">
        <v>981</v>
      </c>
      <c r="D1579" s="50"/>
      <c r="E1579" s="50"/>
      <c r="F1579" s="55">
        <v>3</v>
      </c>
      <c r="G1579" s="55">
        <v>2</v>
      </c>
      <c r="H1579" s="50" t="s">
        <v>353</v>
      </c>
      <c r="I1579" s="50" t="s">
        <v>354</v>
      </c>
      <c r="J1579" s="62"/>
      <c r="K1579" s="36">
        <v>20</v>
      </c>
      <c r="L1579" s="33"/>
      <c r="M1579" s="33"/>
      <c r="N1579" s="33"/>
    </row>
    <row r="1580" spans="1:14" s="2" customFormat="1" ht="27.75" customHeight="1">
      <c r="A1580" s="20" t="s">
        <v>982</v>
      </c>
      <c r="B1580" s="20" t="s">
        <v>983</v>
      </c>
      <c r="C1580" s="20"/>
      <c r="D1580" s="20"/>
      <c r="E1580" s="20" t="s">
        <v>23</v>
      </c>
      <c r="F1580" s="20">
        <v>2700</v>
      </c>
      <c r="G1580" s="20">
        <v>2700</v>
      </c>
      <c r="H1580" s="20" t="s">
        <v>691</v>
      </c>
      <c r="I1580" s="20" t="s">
        <v>984</v>
      </c>
      <c r="J1580" s="32">
        <v>163</v>
      </c>
      <c r="K1580" s="32">
        <v>13870</v>
      </c>
      <c r="L1580" s="33"/>
      <c r="M1580" s="33"/>
      <c r="N1580" s="33"/>
    </row>
    <row r="1581" spans="1:14" s="2" customFormat="1" ht="27.75" customHeight="1">
      <c r="A1581" s="20" t="s">
        <v>985</v>
      </c>
      <c r="B1581" s="20" t="s">
        <v>983</v>
      </c>
      <c r="C1581" s="20" t="s">
        <v>986</v>
      </c>
      <c r="D1581" s="20" t="s">
        <v>987</v>
      </c>
      <c r="E1581" s="20"/>
      <c r="F1581" s="20">
        <v>424</v>
      </c>
      <c r="G1581" s="20">
        <v>424</v>
      </c>
      <c r="H1581" s="20" t="s">
        <v>988</v>
      </c>
      <c r="I1581" s="20" t="s">
        <v>629</v>
      </c>
      <c r="J1581" s="32"/>
      <c r="K1581" s="32">
        <v>108</v>
      </c>
      <c r="L1581" s="33"/>
      <c r="M1581" s="33"/>
      <c r="N1581" s="33"/>
    </row>
    <row r="1582" spans="1:14" s="2" customFormat="1" ht="27.75" customHeight="1">
      <c r="A1582" s="20" t="s">
        <v>989</v>
      </c>
      <c r="B1582" s="20" t="s">
        <v>983</v>
      </c>
      <c r="C1582" s="20" t="s">
        <v>990</v>
      </c>
      <c r="D1582" s="20"/>
      <c r="E1582" s="20"/>
      <c r="F1582" s="20">
        <v>90</v>
      </c>
      <c r="G1582" s="20">
        <v>90</v>
      </c>
      <c r="H1582" s="20" t="s">
        <v>628</v>
      </c>
      <c r="I1582" s="20" t="s">
        <v>629</v>
      </c>
      <c r="J1582" s="32"/>
      <c r="K1582" s="32"/>
      <c r="L1582" s="33"/>
      <c r="M1582" s="33"/>
      <c r="N1582" s="33"/>
    </row>
    <row r="1583" spans="1:14" s="2" customFormat="1" ht="27.75" customHeight="1">
      <c r="A1583" s="16" t="s">
        <v>991</v>
      </c>
      <c r="B1583" s="20"/>
      <c r="C1583" s="20"/>
      <c r="D1583" s="20"/>
      <c r="E1583" s="20"/>
      <c r="F1583" s="20">
        <f>F1584+F1699+F1791+F1793+F1880+F1888</f>
        <v>35426.369999999995</v>
      </c>
      <c r="G1583" s="20">
        <f>G1584+G1699+G1791+G1793+G1880+G1888</f>
        <v>19219.63</v>
      </c>
      <c r="H1583" s="16" t="s">
        <v>17</v>
      </c>
      <c r="I1583" s="16" t="s">
        <v>17</v>
      </c>
      <c r="J1583" s="32">
        <f>J1584+J1699+J1791+J1793+J1880</f>
        <v>189</v>
      </c>
      <c r="K1583" s="32">
        <f>K1584+K1699+K1791+K1793+K1880</f>
        <v>4089</v>
      </c>
      <c r="L1583" s="33" t="s">
        <v>992</v>
      </c>
      <c r="M1583" s="33" t="s">
        <v>993</v>
      </c>
      <c r="N1583" s="33">
        <f>1925*0.7</f>
        <v>1347.5</v>
      </c>
    </row>
    <row r="1584" spans="1:14" s="2" customFormat="1" ht="93.75" customHeight="1">
      <c r="A1584" s="16" t="s">
        <v>994</v>
      </c>
      <c r="B1584" s="20"/>
      <c r="C1584" s="16" t="s">
        <v>995</v>
      </c>
      <c r="D1584" s="16" t="s">
        <v>996</v>
      </c>
      <c r="E1584" s="20"/>
      <c r="F1584" s="20">
        <f aca="true" t="shared" si="38" ref="F1584:K1584">F1585+F1641</f>
        <v>11754</v>
      </c>
      <c r="G1584" s="20">
        <f t="shared" si="38"/>
        <v>8390.700000000003</v>
      </c>
      <c r="H1584" s="16" t="s">
        <v>17</v>
      </c>
      <c r="I1584" s="16" t="s">
        <v>17</v>
      </c>
      <c r="J1584" s="32">
        <f t="shared" si="38"/>
        <v>0</v>
      </c>
      <c r="K1584" s="32">
        <f t="shared" si="38"/>
        <v>1989</v>
      </c>
      <c r="L1584" s="32" t="e">
        <f>SUM(#REF!)</f>
        <v>#REF!</v>
      </c>
      <c r="M1584" s="33" t="e">
        <f>C1584-L1584</f>
        <v>#VALUE!</v>
      </c>
      <c r="N1584" s="33"/>
    </row>
    <row r="1585" spans="1:14" s="2" customFormat="1" ht="60.75" customHeight="1">
      <c r="A1585" s="16" t="s">
        <v>997</v>
      </c>
      <c r="B1585" s="16" t="s">
        <v>998</v>
      </c>
      <c r="C1585" s="16" t="s">
        <v>999</v>
      </c>
      <c r="D1585" s="16" t="s">
        <v>1000</v>
      </c>
      <c r="E1585" s="20"/>
      <c r="F1585" s="16">
        <f>SUM(F1586:F1640)</f>
        <v>3978</v>
      </c>
      <c r="G1585" s="16">
        <f>SUM(G1586:G1640)</f>
        <v>1392.3000000000004</v>
      </c>
      <c r="H1585" s="16" t="s">
        <v>17</v>
      </c>
      <c r="I1585" s="16"/>
      <c r="J1585" s="30"/>
      <c r="K1585" s="30">
        <v>1989</v>
      </c>
      <c r="L1585" s="33"/>
      <c r="M1585" s="33"/>
      <c r="N1585" s="33"/>
    </row>
    <row r="1586" spans="1:14" s="2" customFormat="1" ht="30" customHeight="1">
      <c r="A1586" s="20" t="s">
        <v>1001</v>
      </c>
      <c r="B1586" s="27" t="s">
        <v>742</v>
      </c>
      <c r="C1586" s="114">
        <v>38</v>
      </c>
      <c r="D1586" s="20" t="s">
        <v>1002</v>
      </c>
      <c r="E1586" s="20" t="s">
        <v>23</v>
      </c>
      <c r="F1586" s="16">
        <v>76</v>
      </c>
      <c r="G1586" s="16">
        <v>26.6</v>
      </c>
      <c r="H1586" s="20" t="s">
        <v>278</v>
      </c>
      <c r="I1586" s="20" t="s">
        <v>1003</v>
      </c>
      <c r="J1586" s="30"/>
      <c r="K1586" s="115">
        <v>38</v>
      </c>
      <c r="L1586" s="30">
        <v>26.6</v>
      </c>
      <c r="M1586" s="33"/>
      <c r="N1586" s="33"/>
    </row>
    <row r="1587" spans="1:14" s="2" customFormat="1" ht="30" customHeight="1">
      <c r="A1587" s="20" t="s">
        <v>1001</v>
      </c>
      <c r="B1587" s="27" t="s">
        <v>932</v>
      </c>
      <c r="C1587" s="114">
        <v>15</v>
      </c>
      <c r="D1587" s="20" t="s">
        <v>1004</v>
      </c>
      <c r="E1587" s="20" t="s">
        <v>23</v>
      </c>
      <c r="F1587" s="16">
        <v>30</v>
      </c>
      <c r="G1587" s="16">
        <v>10.5</v>
      </c>
      <c r="H1587" s="20" t="s">
        <v>278</v>
      </c>
      <c r="I1587" s="20" t="s">
        <v>1003</v>
      </c>
      <c r="J1587" s="32"/>
      <c r="K1587" s="115">
        <v>15</v>
      </c>
      <c r="L1587" s="30">
        <v>10.5</v>
      </c>
      <c r="M1587" s="33"/>
      <c r="N1587" s="33"/>
    </row>
    <row r="1588" spans="1:14" s="2" customFormat="1" ht="30" customHeight="1">
      <c r="A1588" s="20" t="s">
        <v>1001</v>
      </c>
      <c r="B1588" s="27" t="s">
        <v>906</v>
      </c>
      <c r="C1588" s="114">
        <v>81</v>
      </c>
      <c r="D1588" s="20" t="s">
        <v>1005</v>
      </c>
      <c r="E1588" s="20" t="s">
        <v>23</v>
      </c>
      <c r="F1588" s="16">
        <v>162</v>
      </c>
      <c r="G1588" s="16">
        <v>56.7</v>
      </c>
      <c r="H1588" s="20" t="s">
        <v>278</v>
      </c>
      <c r="I1588" s="20" t="s">
        <v>1003</v>
      </c>
      <c r="J1588" s="32"/>
      <c r="K1588" s="115">
        <v>81</v>
      </c>
      <c r="L1588" s="30">
        <v>56.7</v>
      </c>
      <c r="M1588" s="33"/>
      <c r="N1588" s="33"/>
    </row>
    <row r="1589" spans="1:14" s="2" customFormat="1" ht="30" customHeight="1">
      <c r="A1589" s="20" t="s">
        <v>1001</v>
      </c>
      <c r="B1589" s="27" t="s">
        <v>904</v>
      </c>
      <c r="C1589" s="114">
        <v>70</v>
      </c>
      <c r="D1589" s="20" t="s">
        <v>1006</v>
      </c>
      <c r="E1589" s="20" t="s">
        <v>23</v>
      </c>
      <c r="F1589" s="16">
        <v>140</v>
      </c>
      <c r="G1589" s="16">
        <v>49</v>
      </c>
      <c r="H1589" s="20" t="s">
        <v>278</v>
      </c>
      <c r="I1589" s="20" t="s">
        <v>1003</v>
      </c>
      <c r="J1589" s="32"/>
      <c r="K1589" s="115">
        <v>70</v>
      </c>
      <c r="L1589" s="30">
        <v>49</v>
      </c>
      <c r="M1589" s="33"/>
      <c r="N1589" s="33"/>
    </row>
    <row r="1590" spans="1:14" s="2" customFormat="1" ht="30" customHeight="1">
      <c r="A1590" s="20" t="s">
        <v>1001</v>
      </c>
      <c r="B1590" s="27" t="s">
        <v>652</v>
      </c>
      <c r="C1590" s="114">
        <v>27</v>
      </c>
      <c r="D1590" s="20" t="s">
        <v>1007</v>
      </c>
      <c r="E1590" s="20" t="s">
        <v>23</v>
      </c>
      <c r="F1590" s="16">
        <v>54</v>
      </c>
      <c r="G1590" s="16">
        <v>18.9</v>
      </c>
      <c r="H1590" s="20" t="s">
        <v>278</v>
      </c>
      <c r="I1590" s="20" t="s">
        <v>1003</v>
      </c>
      <c r="J1590" s="32"/>
      <c r="K1590" s="115">
        <v>27</v>
      </c>
      <c r="L1590" s="30">
        <v>18.9</v>
      </c>
      <c r="M1590" s="33"/>
      <c r="N1590" s="33"/>
    </row>
    <row r="1591" spans="1:14" s="2" customFormat="1" ht="30" customHeight="1">
      <c r="A1591" s="20" t="s">
        <v>1001</v>
      </c>
      <c r="B1591" s="27" t="s">
        <v>933</v>
      </c>
      <c r="C1591" s="114">
        <v>29</v>
      </c>
      <c r="D1591" s="20" t="s">
        <v>1008</v>
      </c>
      <c r="E1591" s="20" t="s">
        <v>23</v>
      </c>
      <c r="F1591" s="16">
        <v>58</v>
      </c>
      <c r="G1591" s="16">
        <v>20.299999999999997</v>
      </c>
      <c r="H1591" s="20" t="s">
        <v>278</v>
      </c>
      <c r="I1591" s="20" t="s">
        <v>1003</v>
      </c>
      <c r="J1591" s="32"/>
      <c r="K1591" s="115">
        <v>29</v>
      </c>
      <c r="L1591" s="30">
        <v>20.299999999999997</v>
      </c>
      <c r="M1591" s="33"/>
      <c r="N1591" s="33"/>
    </row>
    <row r="1592" spans="1:14" s="2" customFormat="1" ht="30" customHeight="1">
      <c r="A1592" s="20" t="s">
        <v>1001</v>
      </c>
      <c r="B1592" s="27" t="s">
        <v>913</v>
      </c>
      <c r="C1592" s="114">
        <v>76</v>
      </c>
      <c r="D1592" s="20" t="s">
        <v>1009</v>
      </c>
      <c r="E1592" s="20" t="s">
        <v>23</v>
      </c>
      <c r="F1592" s="16">
        <v>152</v>
      </c>
      <c r="G1592" s="16">
        <v>53.2</v>
      </c>
      <c r="H1592" s="20" t="s">
        <v>278</v>
      </c>
      <c r="I1592" s="20" t="s">
        <v>1003</v>
      </c>
      <c r="J1592" s="32"/>
      <c r="K1592" s="115">
        <v>76</v>
      </c>
      <c r="L1592" s="30">
        <v>53.2</v>
      </c>
      <c r="M1592" s="33"/>
      <c r="N1592" s="33"/>
    </row>
    <row r="1593" spans="1:14" s="2" customFormat="1" ht="30" customHeight="1">
      <c r="A1593" s="20" t="s">
        <v>1001</v>
      </c>
      <c r="B1593" s="27" t="s">
        <v>919</v>
      </c>
      <c r="C1593" s="114">
        <v>5</v>
      </c>
      <c r="D1593" s="20" t="s">
        <v>1010</v>
      </c>
      <c r="E1593" s="20" t="s">
        <v>23</v>
      </c>
      <c r="F1593" s="16">
        <v>10</v>
      </c>
      <c r="G1593" s="16">
        <v>3.5</v>
      </c>
      <c r="H1593" s="20" t="s">
        <v>278</v>
      </c>
      <c r="I1593" s="20" t="s">
        <v>1003</v>
      </c>
      <c r="J1593" s="32"/>
      <c r="K1593" s="115">
        <v>5</v>
      </c>
      <c r="L1593" s="30">
        <v>3.5</v>
      </c>
      <c r="M1593" s="33"/>
      <c r="N1593" s="33"/>
    </row>
    <row r="1594" spans="1:14" s="2" customFormat="1" ht="30" customHeight="1">
      <c r="A1594" s="20" t="s">
        <v>1001</v>
      </c>
      <c r="B1594" s="27" t="s">
        <v>945</v>
      </c>
      <c r="C1594" s="114">
        <v>2</v>
      </c>
      <c r="D1594" s="20" t="s">
        <v>1011</v>
      </c>
      <c r="E1594" s="20" t="s">
        <v>23</v>
      </c>
      <c r="F1594" s="16">
        <v>4</v>
      </c>
      <c r="G1594" s="16">
        <v>1.4</v>
      </c>
      <c r="H1594" s="20" t="s">
        <v>278</v>
      </c>
      <c r="I1594" s="20" t="s">
        <v>1003</v>
      </c>
      <c r="J1594" s="32"/>
      <c r="K1594" s="115">
        <v>2</v>
      </c>
      <c r="L1594" s="30">
        <v>1.4</v>
      </c>
      <c r="M1594" s="33"/>
      <c r="N1594" s="33"/>
    </row>
    <row r="1595" spans="1:14" s="2" customFormat="1" ht="30" customHeight="1">
      <c r="A1595" s="20" t="s">
        <v>1001</v>
      </c>
      <c r="B1595" s="27" t="s">
        <v>924</v>
      </c>
      <c r="C1595" s="114">
        <v>59</v>
      </c>
      <c r="D1595" s="20" t="s">
        <v>1012</v>
      </c>
      <c r="E1595" s="20" t="s">
        <v>23</v>
      </c>
      <c r="F1595" s="16">
        <v>118</v>
      </c>
      <c r="G1595" s="16">
        <v>41.3</v>
      </c>
      <c r="H1595" s="20" t="s">
        <v>278</v>
      </c>
      <c r="I1595" s="20" t="s">
        <v>1003</v>
      </c>
      <c r="J1595" s="32"/>
      <c r="K1595" s="115">
        <v>59</v>
      </c>
      <c r="L1595" s="30">
        <v>41.3</v>
      </c>
      <c r="M1595" s="33"/>
      <c r="N1595" s="33"/>
    </row>
    <row r="1596" spans="1:14" s="2" customFormat="1" ht="30" customHeight="1">
      <c r="A1596" s="20" t="s">
        <v>1001</v>
      </c>
      <c r="B1596" s="27" t="s">
        <v>925</v>
      </c>
      <c r="C1596" s="114">
        <v>59</v>
      </c>
      <c r="D1596" s="20" t="s">
        <v>1012</v>
      </c>
      <c r="E1596" s="20" t="s">
        <v>23</v>
      </c>
      <c r="F1596" s="16">
        <v>118</v>
      </c>
      <c r="G1596" s="16">
        <v>41.3</v>
      </c>
      <c r="H1596" s="20" t="s">
        <v>278</v>
      </c>
      <c r="I1596" s="20" t="s">
        <v>1003</v>
      </c>
      <c r="J1596" s="32"/>
      <c r="K1596" s="115">
        <v>59</v>
      </c>
      <c r="L1596" s="30">
        <v>41.3</v>
      </c>
      <c r="M1596" s="33"/>
      <c r="N1596" s="33"/>
    </row>
    <row r="1597" spans="1:14" s="2" customFormat="1" ht="30" customHeight="1">
      <c r="A1597" s="20" t="s">
        <v>1001</v>
      </c>
      <c r="B1597" s="27" t="s">
        <v>934</v>
      </c>
      <c r="C1597" s="114">
        <v>19</v>
      </c>
      <c r="D1597" s="20" t="s">
        <v>1013</v>
      </c>
      <c r="E1597" s="20" t="s">
        <v>23</v>
      </c>
      <c r="F1597" s="16">
        <v>38</v>
      </c>
      <c r="G1597" s="16">
        <v>13.3</v>
      </c>
      <c r="H1597" s="20" t="s">
        <v>278</v>
      </c>
      <c r="I1597" s="20" t="s">
        <v>1003</v>
      </c>
      <c r="J1597" s="32"/>
      <c r="K1597" s="115">
        <v>19</v>
      </c>
      <c r="L1597" s="30">
        <v>13.3</v>
      </c>
      <c r="M1597" s="33"/>
      <c r="N1597" s="33"/>
    </row>
    <row r="1598" spans="1:14" s="2" customFormat="1" ht="30" customHeight="1">
      <c r="A1598" s="20" t="s">
        <v>1001</v>
      </c>
      <c r="B1598" s="27" t="s">
        <v>918</v>
      </c>
      <c r="C1598" s="114">
        <v>13</v>
      </c>
      <c r="D1598" s="20" t="s">
        <v>1014</v>
      </c>
      <c r="E1598" s="20" t="s">
        <v>23</v>
      </c>
      <c r="F1598" s="16">
        <v>26</v>
      </c>
      <c r="G1598" s="16">
        <v>9.1</v>
      </c>
      <c r="H1598" s="20" t="s">
        <v>278</v>
      </c>
      <c r="I1598" s="20" t="s">
        <v>1003</v>
      </c>
      <c r="J1598" s="32"/>
      <c r="K1598" s="115">
        <v>13</v>
      </c>
      <c r="L1598" s="30">
        <v>9.1</v>
      </c>
      <c r="M1598" s="33"/>
      <c r="N1598" s="33"/>
    </row>
    <row r="1599" spans="1:14" s="2" customFormat="1" ht="30" customHeight="1">
      <c r="A1599" s="20" t="s">
        <v>1001</v>
      </c>
      <c r="B1599" s="27" t="s">
        <v>947</v>
      </c>
      <c r="C1599" s="114">
        <v>39</v>
      </c>
      <c r="D1599" s="20" t="s">
        <v>1015</v>
      </c>
      <c r="E1599" s="20" t="s">
        <v>23</v>
      </c>
      <c r="F1599" s="16">
        <v>78</v>
      </c>
      <c r="G1599" s="16">
        <v>27.299999999999997</v>
      </c>
      <c r="H1599" s="20" t="s">
        <v>278</v>
      </c>
      <c r="I1599" s="20" t="s">
        <v>1003</v>
      </c>
      <c r="J1599" s="32"/>
      <c r="K1599" s="115">
        <v>39</v>
      </c>
      <c r="L1599" s="30">
        <v>27.299999999999997</v>
      </c>
      <c r="M1599" s="33"/>
      <c r="N1599" s="33"/>
    </row>
    <row r="1600" spans="1:14" s="2" customFormat="1" ht="30" customHeight="1">
      <c r="A1600" s="20" t="s">
        <v>1001</v>
      </c>
      <c r="B1600" s="27" t="s">
        <v>935</v>
      </c>
      <c r="C1600" s="114">
        <v>10</v>
      </c>
      <c r="D1600" s="20" t="s">
        <v>1016</v>
      </c>
      <c r="E1600" s="20" t="s">
        <v>23</v>
      </c>
      <c r="F1600" s="16">
        <v>20</v>
      </c>
      <c r="G1600" s="16">
        <v>7</v>
      </c>
      <c r="H1600" s="20" t="s">
        <v>278</v>
      </c>
      <c r="I1600" s="20" t="s">
        <v>1003</v>
      </c>
      <c r="J1600" s="32"/>
      <c r="K1600" s="115">
        <v>10</v>
      </c>
      <c r="L1600" s="30">
        <v>7</v>
      </c>
      <c r="M1600" s="33"/>
      <c r="N1600" s="33"/>
    </row>
    <row r="1601" spans="1:14" s="2" customFormat="1" ht="30" customHeight="1">
      <c r="A1601" s="20" t="s">
        <v>1001</v>
      </c>
      <c r="B1601" s="27" t="s">
        <v>1017</v>
      </c>
      <c r="C1601" s="114">
        <v>59</v>
      </c>
      <c r="D1601" s="20" t="s">
        <v>1012</v>
      </c>
      <c r="E1601" s="20" t="s">
        <v>23</v>
      </c>
      <c r="F1601" s="16">
        <v>118</v>
      </c>
      <c r="G1601" s="16">
        <v>41.3</v>
      </c>
      <c r="H1601" s="20" t="s">
        <v>278</v>
      </c>
      <c r="I1601" s="20" t="s">
        <v>1003</v>
      </c>
      <c r="J1601" s="32"/>
      <c r="K1601" s="115">
        <v>59</v>
      </c>
      <c r="L1601" s="30">
        <v>41.3</v>
      </c>
      <c r="M1601" s="33"/>
      <c r="N1601" s="33"/>
    </row>
    <row r="1602" spans="1:14" s="2" customFormat="1" ht="30" customHeight="1">
      <c r="A1602" s="20" t="s">
        <v>1001</v>
      </c>
      <c r="B1602" s="27" t="s">
        <v>929</v>
      </c>
      <c r="C1602" s="114">
        <v>36</v>
      </c>
      <c r="D1602" s="20" t="s">
        <v>1018</v>
      </c>
      <c r="E1602" s="20" t="s">
        <v>23</v>
      </c>
      <c r="F1602" s="16">
        <v>72</v>
      </c>
      <c r="G1602" s="16">
        <v>25.2</v>
      </c>
      <c r="H1602" s="20" t="s">
        <v>278</v>
      </c>
      <c r="I1602" s="20" t="s">
        <v>1003</v>
      </c>
      <c r="J1602" s="32"/>
      <c r="K1602" s="115">
        <v>36</v>
      </c>
      <c r="L1602" s="30">
        <v>25.2</v>
      </c>
      <c r="M1602" s="33"/>
      <c r="N1602" s="33"/>
    </row>
    <row r="1603" spans="1:14" s="2" customFormat="1" ht="30" customHeight="1">
      <c r="A1603" s="20" t="s">
        <v>1001</v>
      </c>
      <c r="B1603" s="27" t="s">
        <v>946</v>
      </c>
      <c r="C1603" s="114">
        <v>43</v>
      </c>
      <c r="D1603" s="20" t="s">
        <v>1019</v>
      </c>
      <c r="E1603" s="20" t="s">
        <v>23</v>
      </c>
      <c r="F1603" s="16">
        <v>86</v>
      </c>
      <c r="G1603" s="16">
        <v>30.1</v>
      </c>
      <c r="H1603" s="20" t="s">
        <v>278</v>
      </c>
      <c r="I1603" s="20" t="s">
        <v>1003</v>
      </c>
      <c r="J1603" s="32"/>
      <c r="K1603" s="115">
        <v>43</v>
      </c>
      <c r="L1603" s="30">
        <v>30.1</v>
      </c>
      <c r="M1603" s="33"/>
      <c r="N1603" s="33"/>
    </row>
    <row r="1604" spans="1:14" s="2" customFormat="1" ht="30" customHeight="1">
      <c r="A1604" s="20" t="s">
        <v>1001</v>
      </c>
      <c r="B1604" s="27" t="s">
        <v>942</v>
      </c>
      <c r="C1604" s="114">
        <v>73</v>
      </c>
      <c r="D1604" s="20" t="s">
        <v>1020</v>
      </c>
      <c r="E1604" s="20" t="s">
        <v>23</v>
      </c>
      <c r="F1604" s="16">
        <v>146</v>
      </c>
      <c r="G1604" s="16">
        <v>51.099999999999994</v>
      </c>
      <c r="H1604" s="20" t="s">
        <v>278</v>
      </c>
      <c r="I1604" s="20" t="s">
        <v>1003</v>
      </c>
      <c r="J1604" s="32"/>
      <c r="K1604" s="115">
        <v>73</v>
      </c>
      <c r="L1604" s="30">
        <v>51.099999999999994</v>
      </c>
      <c r="M1604" s="33"/>
      <c r="N1604" s="33"/>
    </row>
    <row r="1605" spans="1:14" s="2" customFormat="1" ht="30" customHeight="1">
      <c r="A1605" s="20" t="s">
        <v>1001</v>
      </c>
      <c r="B1605" s="27" t="s">
        <v>733</v>
      </c>
      <c r="C1605" s="114">
        <v>32</v>
      </c>
      <c r="D1605" s="20" t="s">
        <v>1021</v>
      </c>
      <c r="E1605" s="20" t="s">
        <v>23</v>
      </c>
      <c r="F1605" s="16">
        <v>64</v>
      </c>
      <c r="G1605" s="16">
        <v>22.4</v>
      </c>
      <c r="H1605" s="20" t="s">
        <v>278</v>
      </c>
      <c r="I1605" s="20" t="s">
        <v>1003</v>
      </c>
      <c r="J1605" s="32"/>
      <c r="K1605" s="115">
        <v>32</v>
      </c>
      <c r="L1605" s="30">
        <v>22.4</v>
      </c>
      <c r="M1605" s="33"/>
      <c r="N1605" s="33"/>
    </row>
    <row r="1606" spans="1:14" s="2" customFormat="1" ht="30" customHeight="1">
      <c r="A1606" s="20" t="s">
        <v>1001</v>
      </c>
      <c r="B1606" s="27" t="s">
        <v>926</v>
      </c>
      <c r="C1606" s="114">
        <v>94</v>
      </c>
      <c r="D1606" s="20" t="s">
        <v>1022</v>
      </c>
      <c r="E1606" s="20" t="s">
        <v>23</v>
      </c>
      <c r="F1606" s="16">
        <v>188</v>
      </c>
      <c r="G1606" s="16">
        <v>65.8</v>
      </c>
      <c r="H1606" s="20" t="s">
        <v>278</v>
      </c>
      <c r="I1606" s="20" t="s">
        <v>1003</v>
      </c>
      <c r="J1606" s="32"/>
      <c r="K1606" s="115">
        <v>94</v>
      </c>
      <c r="L1606" s="30">
        <v>65.8</v>
      </c>
      <c r="M1606" s="33"/>
      <c r="N1606" s="33"/>
    </row>
    <row r="1607" spans="1:14" s="2" customFormat="1" ht="30" customHeight="1">
      <c r="A1607" s="20" t="s">
        <v>1001</v>
      </c>
      <c r="B1607" s="27" t="s">
        <v>941</v>
      </c>
      <c r="C1607" s="114">
        <v>14</v>
      </c>
      <c r="D1607" s="20" t="s">
        <v>1023</v>
      </c>
      <c r="E1607" s="20" t="s">
        <v>23</v>
      </c>
      <c r="F1607" s="16">
        <v>28</v>
      </c>
      <c r="G1607" s="16">
        <v>9.799999999999999</v>
      </c>
      <c r="H1607" s="20" t="s">
        <v>278</v>
      </c>
      <c r="I1607" s="20" t="s">
        <v>1003</v>
      </c>
      <c r="J1607" s="32"/>
      <c r="K1607" s="115">
        <v>14</v>
      </c>
      <c r="L1607" s="30">
        <v>9.799999999999999</v>
      </c>
      <c r="M1607" s="33"/>
      <c r="N1607" s="33"/>
    </row>
    <row r="1608" spans="1:14" s="2" customFormat="1" ht="30" customHeight="1">
      <c r="A1608" s="20" t="s">
        <v>1001</v>
      </c>
      <c r="B1608" s="27" t="s">
        <v>916</v>
      </c>
      <c r="C1608" s="114">
        <v>58</v>
      </c>
      <c r="D1608" s="20" t="s">
        <v>1024</v>
      </c>
      <c r="E1608" s="20" t="s">
        <v>23</v>
      </c>
      <c r="F1608" s="16">
        <v>116</v>
      </c>
      <c r="G1608" s="16">
        <v>40.599999999999994</v>
      </c>
      <c r="H1608" s="20" t="s">
        <v>278</v>
      </c>
      <c r="I1608" s="20" t="s">
        <v>1003</v>
      </c>
      <c r="J1608" s="32"/>
      <c r="K1608" s="115">
        <v>58</v>
      </c>
      <c r="L1608" s="30">
        <v>40.599999999999994</v>
      </c>
      <c r="M1608" s="33"/>
      <c r="N1608" s="33"/>
    </row>
    <row r="1609" spans="1:14" s="2" customFormat="1" ht="30" customHeight="1">
      <c r="A1609" s="20" t="s">
        <v>1001</v>
      </c>
      <c r="B1609" s="27" t="s">
        <v>909</v>
      </c>
      <c r="C1609" s="114">
        <v>11</v>
      </c>
      <c r="D1609" s="20" t="s">
        <v>1025</v>
      </c>
      <c r="E1609" s="20" t="s">
        <v>23</v>
      </c>
      <c r="F1609" s="16">
        <v>22</v>
      </c>
      <c r="G1609" s="16">
        <v>7.699999999999999</v>
      </c>
      <c r="H1609" s="20" t="s">
        <v>278</v>
      </c>
      <c r="I1609" s="20" t="s">
        <v>1003</v>
      </c>
      <c r="J1609" s="32"/>
      <c r="K1609" s="115">
        <v>11</v>
      </c>
      <c r="L1609" s="30">
        <v>7.699999999999999</v>
      </c>
      <c r="M1609" s="33"/>
      <c r="N1609" s="33"/>
    </row>
    <row r="1610" spans="1:14" s="2" customFormat="1" ht="30" customHeight="1">
      <c r="A1610" s="20" t="s">
        <v>1001</v>
      </c>
      <c r="B1610" s="27" t="s">
        <v>736</v>
      </c>
      <c r="C1610" s="114">
        <v>60</v>
      </c>
      <c r="D1610" s="20" t="s">
        <v>1026</v>
      </c>
      <c r="E1610" s="20" t="s">
        <v>23</v>
      </c>
      <c r="F1610" s="16">
        <v>120</v>
      </c>
      <c r="G1610" s="16">
        <v>42</v>
      </c>
      <c r="H1610" s="20" t="s">
        <v>278</v>
      </c>
      <c r="I1610" s="20" t="s">
        <v>1003</v>
      </c>
      <c r="J1610" s="32"/>
      <c r="K1610" s="115">
        <v>60</v>
      </c>
      <c r="L1610" s="30">
        <v>42</v>
      </c>
      <c r="M1610" s="33"/>
      <c r="N1610" s="33"/>
    </row>
    <row r="1611" spans="1:14" s="2" customFormat="1" ht="30" customHeight="1">
      <c r="A1611" s="20" t="s">
        <v>1001</v>
      </c>
      <c r="B1611" s="27" t="s">
        <v>656</v>
      </c>
      <c r="C1611" s="114">
        <v>50</v>
      </c>
      <c r="D1611" s="20" t="s">
        <v>1027</v>
      </c>
      <c r="E1611" s="20" t="s">
        <v>23</v>
      </c>
      <c r="F1611" s="16">
        <v>100</v>
      </c>
      <c r="G1611" s="16">
        <v>35</v>
      </c>
      <c r="H1611" s="20" t="s">
        <v>278</v>
      </c>
      <c r="I1611" s="20" t="s">
        <v>1003</v>
      </c>
      <c r="J1611" s="32"/>
      <c r="K1611" s="115">
        <v>50</v>
      </c>
      <c r="L1611" s="30">
        <v>35</v>
      </c>
      <c r="M1611" s="33"/>
      <c r="N1611" s="33"/>
    </row>
    <row r="1612" spans="1:14" s="2" customFormat="1" ht="30" customHeight="1">
      <c r="A1612" s="20" t="s">
        <v>1001</v>
      </c>
      <c r="B1612" s="27" t="s">
        <v>910</v>
      </c>
      <c r="C1612" s="114">
        <v>9</v>
      </c>
      <c r="D1612" s="20" t="s">
        <v>1028</v>
      </c>
      <c r="E1612" s="20" t="s">
        <v>23</v>
      </c>
      <c r="F1612" s="16">
        <v>18</v>
      </c>
      <c r="G1612" s="16">
        <v>6.3</v>
      </c>
      <c r="H1612" s="20" t="s">
        <v>278</v>
      </c>
      <c r="I1612" s="20" t="s">
        <v>1003</v>
      </c>
      <c r="J1612" s="32"/>
      <c r="K1612" s="115">
        <v>9</v>
      </c>
      <c r="L1612" s="30">
        <v>6.3</v>
      </c>
      <c r="M1612" s="33"/>
      <c r="N1612" s="33"/>
    </row>
    <row r="1613" spans="1:14" s="2" customFormat="1" ht="30" customHeight="1">
      <c r="A1613" s="20" t="s">
        <v>1001</v>
      </c>
      <c r="B1613" s="27" t="s">
        <v>943</v>
      </c>
      <c r="C1613" s="23">
        <v>20</v>
      </c>
      <c r="D1613" s="20" t="s">
        <v>1029</v>
      </c>
      <c r="E1613" s="20" t="s">
        <v>23</v>
      </c>
      <c r="F1613" s="16">
        <v>40</v>
      </c>
      <c r="G1613" s="16">
        <v>14</v>
      </c>
      <c r="H1613" s="20" t="s">
        <v>278</v>
      </c>
      <c r="I1613" s="20" t="s">
        <v>1003</v>
      </c>
      <c r="J1613" s="32"/>
      <c r="K1613" s="104">
        <v>20</v>
      </c>
      <c r="L1613" s="30">
        <v>14</v>
      </c>
      <c r="M1613" s="33"/>
      <c r="N1613" s="33"/>
    </row>
    <row r="1614" spans="1:14" s="2" customFormat="1" ht="30" customHeight="1">
      <c r="A1614" s="20" t="s">
        <v>1001</v>
      </c>
      <c r="B1614" s="27" t="s">
        <v>638</v>
      </c>
      <c r="C1614" s="23">
        <v>45</v>
      </c>
      <c r="D1614" s="20" t="s">
        <v>1030</v>
      </c>
      <c r="E1614" s="20" t="s">
        <v>23</v>
      </c>
      <c r="F1614" s="16">
        <v>90</v>
      </c>
      <c r="G1614" s="16">
        <v>31.499999999999996</v>
      </c>
      <c r="H1614" s="20" t="s">
        <v>278</v>
      </c>
      <c r="I1614" s="20" t="s">
        <v>1003</v>
      </c>
      <c r="J1614" s="32"/>
      <c r="K1614" s="104">
        <v>45</v>
      </c>
      <c r="L1614" s="30">
        <v>31.499999999999996</v>
      </c>
      <c r="M1614" s="33"/>
      <c r="N1614" s="33"/>
    </row>
    <row r="1615" spans="1:14" s="2" customFormat="1" ht="30" customHeight="1">
      <c r="A1615" s="20" t="s">
        <v>1001</v>
      </c>
      <c r="B1615" s="27" t="s">
        <v>940</v>
      </c>
      <c r="C1615" s="23">
        <v>23</v>
      </c>
      <c r="D1615" s="20" t="s">
        <v>1031</v>
      </c>
      <c r="E1615" s="20" t="s">
        <v>23</v>
      </c>
      <c r="F1615" s="16">
        <v>46</v>
      </c>
      <c r="G1615" s="16">
        <v>16.099999999999998</v>
      </c>
      <c r="H1615" s="20" t="s">
        <v>278</v>
      </c>
      <c r="I1615" s="20" t="s">
        <v>1003</v>
      </c>
      <c r="J1615" s="32"/>
      <c r="K1615" s="104">
        <v>23</v>
      </c>
      <c r="L1615" s="30">
        <v>16.099999999999998</v>
      </c>
      <c r="M1615" s="33"/>
      <c r="N1615" s="33"/>
    </row>
    <row r="1616" spans="1:14" s="2" customFormat="1" ht="30" customHeight="1">
      <c r="A1616" s="20" t="s">
        <v>1001</v>
      </c>
      <c r="B1616" s="27" t="s">
        <v>928</v>
      </c>
      <c r="C1616" s="23">
        <v>12</v>
      </c>
      <c r="D1616" s="20" t="s">
        <v>1032</v>
      </c>
      <c r="E1616" s="20" t="s">
        <v>23</v>
      </c>
      <c r="F1616" s="16">
        <v>24</v>
      </c>
      <c r="G1616" s="16">
        <v>8.399999999999999</v>
      </c>
      <c r="H1616" s="20" t="s">
        <v>278</v>
      </c>
      <c r="I1616" s="20" t="s">
        <v>1003</v>
      </c>
      <c r="J1616" s="32"/>
      <c r="K1616" s="104">
        <v>12</v>
      </c>
      <c r="L1616" s="30">
        <v>8.399999999999999</v>
      </c>
      <c r="M1616" s="33"/>
      <c r="N1616" s="33"/>
    </row>
    <row r="1617" spans="1:14" s="2" customFormat="1" ht="30" customHeight="1">
      <c r="A1617" s="20" t="s">
        <v>1001</v>
      </c>
      <c r="B1617" s="27" t="s">
        <v>949</v>
      </c>
      <c r="C1617" s="23">
        <v>3</v>
      </c>
      <c r="D1617" s="20" t="s">
        <v>1033</v>
      </c>
      <c r="E1617" s="20" t="s">
        <v>23</v>
      </c>
      <c r="F1617" s="16">
        <v>6</v>
      </c>
      <c r="G1617" s="16">
        <v>2.0999999999999996</v>
      </c>
      <c r="H1617" s="20" t="s">
        <v>278</v>
      </c>
      <c r="I1617" s="20" t="s">
        <v>1003</v>
      </c>
      <c r="J1617" s="32"/>
      <c r="K1617" s="104">
        <v>3</v>
      </c>
      <c r="L1617" s="30">
        <v>2.0999999999999996</v>
      </c>
      <c r="M1617" s="33"/>
      <c r="N1617" s="33"/>
    </row>
    <row r="1618" spans="1:14" s="2" customFormat="1" ht="30" customHeight="1">
      <c r="A1618" s="20" t="s">
        <v>1001</v>
      </c>
      <c r="B1618" s="27" t="s">
        <v>903</v>
      </c>
      <c r="C1618" s="23">
        <v>38</v>
      </c>
      <c r="D1618" s="20" t="s">
        <v>1002</v>
      </c>
      <c r="E1618" s="20" t="s">
        <v>23</v>
      </c>
      <c r="F1618" s="16">
        <v>76</v>
      </c>
      <c r="G1618" s="16">
        <v>26.6</v>
      </c>
      <c r="H1618" s="20" t="s">
        <v>278</v>
      </c>
      <c r="I1618" s="20" t="s">
        <v>1003</v>
      </c>
      <c r="J1618" s="32"/>
      <c r="K1618" s="104">
        <v>38</v>
      </c>
      <c r="L1618" s="30">
        <v>26.6</v>
      </c>
      <c r="M1618" s="33"/>
      <c r="N1618" s="33"/>
    </row>
    <row r="1619" spans="1:14" s="2" customFormat="1" ht="30" customHeight="1">
      <c r="A1619" s="20" t="s">
        <v>1001</v>
      </c>
      <c r="B1619" s="27" t="s">
        <v>930</v>
      </c>
      <c r="C1619" s="23">
        <v>36</v>
      </c>
      <c r="D1619" s="20" t="s">
        <v>1034</v>
      </c>
      <c r="E1619" s="20" t="s">
        <v>23</v>
      </c>
      <c r="F1619" s="16">
        <v>72</v>
      </c>
      <c r="G1619" s="16">
        <v>25.2</v>
      </c>
      <c r="H1619" s="20" t="s">
        <v>278</v>
      </c>
      <c r="I1619" s="20" t="s">
        <v>1003</v>
      </c>
      <c r="J1619" s="32"/>
      <c r="K1619" s="104">
        <v>36</v>
      </c>
      <c r="L1619" s="30">
        <v>25.2</v>
      </c>
      <c r="M1619" s="33"/>
      <c r="N1619" s="33"/>
    </row>
    <row r="1620" spans="1:14" s="2" customFormat="1" ht="30" customHeight="1">
      <c r="A1620" s="20" t="s">
        <v>1001</v>
      </c>
      <c r="B1620" s="27" t="s">
        <v>920</v>
      </c>
      <c r="C1620" s="23">
        <v>18</v>
      </c>
      <c r="D1620" s="20" t="s">
        <v>1035</v>
      </c>
      <c r="E1620" s="20" t="s">
        <v>23</v>
      </c>
      <c r="F1620" s="16">
        <v>36</v>
      </c>
      <c r="G1620" s="16">
        <v>12.6</v>
      </c>
      <c r="H1620" s="20" t="s">
        <v>278</v>
      </c>
      <c r="I1620" s="20" t="s">
        <v>1003</v>
      </c>
      <c r="J1620" s="32"/>
      <c r="K1620" s="104">
        <v>18</v>
      </c>
      <c r="L1620" s="30">
        <v>12.6</v>
      </c>
      <c r="M1620" s="33"/>
      <c r="N1620" s="33"/>
    </row>
    <row r="1621" spans="1:14" s="2" customFormat="1" ht="30" customHeight="1">
      <c r="A1621" s="20" t="s">
        <v>1001</v>
      </c>
      <c r="B1621" s="27" t="s">
        <v>738</v>
      </c>
      <c r="C1621" s="23">
        <v>10</v>
      </c>
      <c r="D1621" s="20" t="s">
        <v>1016</v>
      </c>
      <c r="E1621" s="20" t="s">
        <v>23</v>
      </c>
      <c r="F1621" s="16">
        <v>20</v>
      </c>
      <c r="G1621" s="16">
        <v>7</v>
      </c>
      <c r="H1621" s="20" t="s">
        <v>278</v>
      </c>
      <c r="I1621" s="20" t="s">
        <v>1003</v>
      </c>
      <c r="J1621" s="32"/>
      <c r="K1621" s="104">
        <v>10</v>
      </c>
      <c r="L1621" s="30">
        <v>7</v>
      </c>
      <c r="M1621" s="33"/>
      <c r="N1621" s="33"/>
    </row>
    <row r="1622" spans="1:14" s="2" customFormat="1" ht="30" customHeight="1">
      <c r="A1622" s="20" t="s">
        <v>1001</v>
      </c>
      <c r="B1622" s="27" t="s">
        <v>902</v>
      </c>
      <c r="C1622" s="23">
        <v>9</v>
      </c>
      <c r="D1622" s="20" t="s">
        <v>1036</v>
      </c>
      <c r="E1622" s="20" t="s">
        <v>23</v>
      </c>
      <c r="F1622" s="16">
        <v>18</v>
      </c>
      <c r="G1622" s="16">
        <v>6.3</v>
      </c>
      <c r="H1622" s="20" t="s">
        <v>278</v>
      </c>
      <c r="I1622" s="20" t="s">
        <v>1003</v>
      </c>
      <c r="J1622" s="32"/>
      <c r="K1622" s="104">
        <v>9</v>
      </c>
      <c r="L1622" s="30">
        <v>6.3</v>
      </c>
      <c r="M1622" s="33"/>
      <c r="N1622" s="33"/>
    </row>
    <row r="1623" spans="1:14" s="2" customFormat="1" ht="30" customHeight="1">
      <c r="A1623" s="20" t="s">
        <v>1001</v>
      </c>
      <c r="B1623" s="27" t="s">
        <v>740</v>
      </c>
      <c r="C1623" s="23">
        <v>70</v>
      </c>
      <c r="D1623" s="20" t="s">
        <v>1006</v>
      </c>
      <c r="E1623" s="20" t="s">
        <v>23</v>
      </c>
      <c r="F1623" s="16">
        <v>140</v>
      </c>
      <c r="G1623" s="16">
        <v>49</v>
      </c>
      <c r="H1623" s="20" t="s">
        <v>278</v>
      </c>
      <c r="I1623" s="20" t="s">
        <v>1003</v>
      </c>
      <c r="J1623" s="32"/>
      <c r="K1623" s="104">
        <v>70</v>
      </c>
      <c r="L1623" s="30">
        <v>49</v>
      </c>
      <c r="M1623" s="33"/>
      <c r="N1623" s="33"/>
    </row>
    <row r="1624" spans="1:14" s="2" customFormat="1" ht="30" customHeight="1">
      <c r="A1624" s="20" t="s">
        <v>1001</v>
      </c>
      <c r="B1624" s="27" t="s">
        <v>908</v>
      </c>
      <c r="C1624" s="23">
        <v>41</v>
      </c>
      <c r="D1624" s="20" t="s">
        <v>1037</v>
      </c>
      <c r="E1624" s="20" t="s">
        <v>23</v>
      </c>
      <c r="F1624" s="16">
        <v>82</v>
      </c>
      <c r="G1624" s="16">
        <v>28.7</v>
      </c>
      <c r="H1624" s="20" t="s">
        <v>278</v>
      </c>
      <c r="I1624" s="20" t="s">
        <v>1003</v>
      </c>
      <c r="J1624" s="32"/>
      <c r="K1624" s="104">
        <v>41</v>
      </c>
      <c r="L1624" s="30">
        <v>28.7</v>
      </c>
      <c r="M1624" s="33"/>
      <c r="N1624" s="33"/>
    </row>
    <row r="1625" spans="1:14" s="2" customFormat="1" ht="30" customHeight="1">
      <c r="A1625" s="20" t="s">
        <v>1001</v>
      </c>
      <c r="B1625" s="27" t="s">
        <v>901</v>
      </c>
      <c r="C1625" s="23">
        <v>46</v>
      </c>
      <c r="D1625" s="20" t="s">
        <v>1038</v>
      </c>
      <c r="E1625" s="20" t="s">
        <v>23</v>
      </c>
      <c r="F1625" s="16">
        <v>92</v>
      </c>
      <c r="G1625" s="16">
        <v>32.199999999999996</v>
      </c>
      <c r="H1625" s="20" t="s">
        <v>278</v>
      </c>
      <c r="I1625" s="20" t="s">
        <v>1003</v>
      </c>
      <c r="J1625" s="32"/>
      <c r="K1625" s="104">
        <v>46</v>
      </c>
      <c r="L1625" s="30">
        <v>32.199999999999996</v>
      </c>
      <c r="M1625" s="33"/>
      <c r="N1625" s="33"/>
    </row>
    <row r="1626" spans="1:14" s="2" customFormat="1" ht="30" customHeight="1">
      <c r="A1626" s="20" t="s">
        <v>1001</v>
      </c>
      <c r="B1626" s="27" t="s">
        <v>927</v>
      </c>
      <c r="C1626" s="23">
        <v>61</v>
      </c>
      <c r="D1626" s="20" t="s">
        <v>1039</v>
      </c>
      <c r="E1626" s="20" t="s">
        <v>23</v>
      </c>
      <c r="F1626" s="16">
        <v>122</v>
      </c>
      <c r="G1626" s="16">
        <v>42.7</v>
      </c>
      <c r="H1626" s="20" t="s">
        <v>278</v>
      </c>
      <c r="I1626" s="20" t="s">
        <v>1003</v>
      </c>
      <c r="J1626" s="32"/>
      <c r="K1626" s="104">
        <v>61</v>
      </c>
      <c r="L1626" s="30">
        <v>42.7</v>
      </c>
      <c r="M1626" s="33"/>
      <c r="N1626" s="33"/>
    </row>
    <row r="1627" spans="1:14" s="2" customFormat="1" ht="30" customHeight="1">
      <c r="A1627" s="20" t="s">
        <v>1001</v>
      </c>
      <c r="B1627" s="27" t="s">
        <v>914</v>
      </c>
      <c r="C1627" s="23">
        <v>26</v>
      </c>
      <c r="D1627" s="20" t="s">
        <v>1040</v>
      </c>
      <c r="E1627" s="24" t="s">
        <v>23</v>
      </c>
      <c r="F1627" s="16">
        <v>52</v>
      </c>
      <c r="G1627" s="16">
        <v>18.2</v>
      </c>
      <c r="H1627" s="20" t="s">
        <v>278</v>
      </c>
      <c r="I1627" s="20" t="s">
        <v>1003</v>
      </c>
      <c r="J1627" s="32"/>
      <c r="K1627" s="104">
        <v>26</v>
      </c>
      <c r="L1627" s="30">
        <v>18.2</v>
      </c>
      <c r="M1627" s="33"/>
      <c r="N1627" s="33"/>
    </row>
    <row r="1628" spans="1:14" s="2" customFormat="1" ht="30" customHeight="1">
      <c r="A1628" s="20" t="s">
        <v>1001</v>
      </c>
      <c r="B1628" s="27" t="s">
        <v>905</v>
      </c>
      <c r="C1628" s="23">
        <v>51</v>
      </c>
      <c r="D1628" s="20" t="s">
        <v>1041</v>
      </c>
      <c r="E1628" s="24" t="s">
        <v>23</v>
      </c>
      <c r="F1628" s="16">
        <v>102</v>
      </c>
      <c r="G1628" s="16">
        <v>35.699999999999996</v>
      </c>
      <c r="H1628" s="20" t="s">
        <v>278</v>
      </c>
      <c r="I1628" s="20" t="s">
        <v>1003</v>
      </c>
      <c r="J1628" s="32"/>
      <c r="K1628" s="104">
        <v>51</v>
      </c>
      <c r="L1628" s="30">
        <v>35.699999999999996</v>
      </c>
      <c r="M1628" s="33"/>
      <c r="N1628" s="33"/>
    </row>
    <row r="1629" spans="1:14" s="2" customFormat="1" ht="30" customHeight="1">
      <c r="A1629" s="20" t="s">
        <v>1001</v>
      </c>
      <c r="B1629" s="27" t="s">
        <v>922</v>
      </c>
      <c r="C1629" s="23">
        <v>16</v>
      </c>
      <c r="D1629" s="20" t="s">
        <v>1042</v>
      </c>
      <c r="E1629" s="24" t="s">
        <v>23</v>
      </c>
      <c r="F1629" s="16">
        <v>32</v>
      </c>
      <c r="G1629" s="16">
        <v>11.2</v>
      </c>
      <c r="H1629" s="20" t="s">
        <v>278</v>
      </c>
      <c r="I1629" s="20" t="s">
        <v>1003</v>
      </c>
      <c r="J1629" s="32"/>
      <c r="K1629" s="104">
        <v>16</v>
      </c>
      <c r="L1629" s="30">
        <v>11.2</v>
      </c>
      <c r="M1629" s="33"/>
      <c r="N1629" s="33"/>
    </row>
    <row r="1630" spans="1:14" s="2" customFormat="1" ht="30" customHeight="1">
      <c r="A1630" s="20" t="s">
        <v>1001</v>
      </c>
      <c r="B1630" s="27" t="s">
        <v>938</v>
      </c>
      <c r="C1630" s="23">
        <v>71</v>
      </c>
      <c r="D1630" s="20" t="s">
        <v>1043</v>
      </c>
      <c r="E1630" s="24" t="s">
        <v>23</v>
      </c>
      <c r="F1630" s="16">
        <v>142</v>
      </c>
      <c r="G1630" s="16">
        <v>49.7</v>
      </c>
      <c r="H1630" s="20" t="s">
        <v>278</v>
      </c>
      <c r="I1630" s="20" t="s">
        <v>1003</v>
      </c>
      <c r="J1630" s="32"/>
      <c r="K1630" s="104">
        <v>71</v>
      </c>
      <c r="L1630" s="30">
        <v>49.7</v>
      </c>
      <c r="M1630" s="33"/>
      <c r="N1630" s="33"/>
    </row>
    <row r="1631" spans="1:14" s="2" customFormat="1" ht="30" customHeight="1">
      <c r="A1631" s="20" t="s">
        <v>1001</v>
      </c>
      <c r="B1631" s="27" t="s">
        <v>939</v>
      </c>
      <c r="C1631" s="23">
        <v>63</v>
      </c>
      <c r="D1631" s="20" t="s">
        <v>1044</v>
      </c>
      <c r="E1631" s="24" t="s">
        <v>23</v>
      </c>
      <c r="F1631" s="23">
        <v>126</v>
      </c>
      <c r="G1631" s="23">
        <v>44.099999999999994</v>
      </c>
      <c r="H1631" s="20" t="s">
        <v>278</v>
      </c>
      <c r="I1631" s="20" t="s">
        <v>1003</v>
      </c>
      <c r="J1631" s="32"/>
      <c r="K1631" s="104">
        <v>63</v>
      </c>
      <c r="L1631" s="104">
        <v>44.099999999999994</v>
      </c>
      <c r="M1631" s="33"/>
      <c r="N1631" s="33"/>
    </row>
    <row r="1632" spans="1:14" s="2" customFormat="1" ht="30" customHeight="1">
      <c r="A1632" s="20" t="s">
        <v>1001</v>
      </c>
      <c r="B1632" s="27" t="s">
        <v>907</v>
      </c>
      <c r="C1632" s="23">
        <v>74</v>
      </c>
      <c r="D1632" s="20" t="s">
        <v>1045</v>
      </c>
      <c r="E1632" s="24" t="s">
        <v>23</v>
      </c>
      <c r="F1632" s="20">
        <v>148</v>
      </c>
      <c r="G1632" s="16">
        <v>51.8</v>
      </c>
      <c r="H1632" s="20" t="s">
        <v>278</v>
      </c>
      <c r="I1632" s="20" t="s">
        <v>1003</v>
      </c>
      <c r="J1632" s="32"/>
      <c r="K1632" s="104">
        <v>74</v>
      </c>
      <c r="L1632" s="30">
        <v>51.8</v>
      </c>
      <c r="M1632" s="33"/>
      <c r="N1632" s="33"/>
    </row>
    <row r="1633" spans="1:14" s="2" customFormat="1" ht="30" customHeight="1">
      <c r="A1633" s="20" t="s">
        <v>1001</v>
      </c>
      <c r="B1633" s="27" t="s">
        <v>936</v>
      </c>
      <c r="C1633" s="23">
        <v>45</v>
      </c>
      <c r="D1633" s="20" t="s">
        <v>1030</v>
      </c>
      <c r="E1633" s="24" t="s">
        <v>23</v>
      </c>
      <c r="F1633" s="20">
        <v>90</v>
      </c>
      <c r="G1633" s="16">
        <v>31.499999999999996</v>
      </c>
      <c r="H1633" s="20" t="s">
        <v>278</v>
      </c>
      <c r="I1633" s="20" t="s">
        <v>1003</v>
      </c>
      <c r="J1633" s="32"/>
      <c r="K1633" s="104">
        <v>45</v>
      </c>
      <c r="L1633" s="30">
        <v>31.499999999999996</v>
      </c>
      <c r="M1633" s="33"/>
      <c r="N1633" s="33"/>
    </row>
    <row r="1634" spans="1:14" s="2" customFormat="1" ht="30" customHeight="1">
      <c r="A1634" s="20" t="s">
        <v>1001</v>
      </c>
      <c r="B1634" s="27" t="s">
        <v>911</v>
      </c>
      <c r="C1634" s="23">
        <v>12</v>
      </c>
      <c r="D1634" s="20" t="s">
        <v>1032</v>
      </c>
      <c r="E1634" s="24" t="s">
        <v>23</v>
      </c>
      <c r="F1634" s="20">
        <v>24</v>
      </c>
      <c r="G1634" s="16">
        <v>8.399999999999999</v>
      </c>
      <c r="H1634" s="20" t="s">
        <v>278</v>
      </c>
      <c r="I1634" s="20" t="s">
        <v>1003</v>
      </c>
      <c r="J1634" s="32"/>
      <c r="K1634" s="104">
        <v>12</v>
      </c>
      <c r="L1634" s="30">
        <v>8.399999999999999</v>
      </c>
      <c r="M1634" s="33"/>
      <c r="N1634" s="33"/>
    </row>
    <row r="1635" spans="1:14" s="2" customFormat="1" ht="30" customHeight="1">
      <c r="A1635" s="20" t="s">
        <v>1001</v>
      </c>
      <c r="B1635" s="27" t="s">
        <v>917</v>
      </c>
      <c r="C1635" s="23">
        <v>24</v>
      </c>
      <c r="D1635" s="20" t="s">
        <v>1046</v>
      </c>
      <c r="E1635" s="24" t="s">
        <v>23</v>
      </c>
      <c r="F1635" s="20">
        <v>48</v>
      </c>
      <c r="G1635" s="16">
        <v>16.799999999999997</v>
      </c>
      <c r="H1635" s="20" t="s">
        <v>278</v>
      </c>
      <c r="I1635" s="20" t="s">
        <v>1003</v>
      </c>
      <c r="J1635" s="32"/>
      <c r="K1635" s="104">
        <v>24</v>
      </c>
      <c r="L1635" s="30">
        <v>16.799999999999997</v>
      </c>
      <c r="M1635" s="33"/>
      <c r="N1635" s="33"/>
    </row>
    <row r="1636" spans="1:14" s="2" customFormat="1" ht="30" customHeight="1">
      <c r="A1636" s="20" t="s">
        <v>1001</v>
      </c>
      <c r="B1636" s="27" t="s">
        <v>921</v>
      </c>
      <c r="C1636" s="23">
        <v>47</v>
      </c>
      <c r="D1636" s="20" t="s">
        <v>1047</v>
      </c>
      <c r="E1636" s="24" t="s">
        <v>23</v>
      </c>
      <c r="F1636" s="20">
        <v>94</v>
      </c>
      <c r="G1636" s="16">
        <v>32.9</v>
      </c>
      <c r="H1636" s="20" t="s">
        <v>278</v>
      </c>
      <c r="I1636" s="20" t="s">
        <v>1003</v>
      </c>
      <c r="J1636" s="32"/>
      <c r="K1636" s="104">
        <v>47</v>
      </c>
      <c r="L1636" s="30">
        <v>32.9</v>
      </c>
      <c r="M1636" s="33"/>
      <c r="N1636" s="33"/>
    </row>
    <row r="1637" spans="1:14" s="2" customFormat="1" ht="30" customHeight="1">
      <c r="A1637" s="20" t="s">
        <v>1001</v>
      </c>
      <c r="B1637" s="27" t="s">
        <v>948</v>
      </c>
      <c r="C1637" s="23">
        <v>24</v>
      </c>
      <c r="D1637" s="20" t="s">
        <v>1048</v>
      </c>
      <c r="E1637" s="24" t="s">
        <v>23</v>
      </c>
      <c r="F1637" s="20">
        <v>48</v>
      </c>
      <c r="G1637" s="16">
        <v>16.799999999999997</v>
      </c>
      <c r="H1637" s="20" t="s">
        <v>278</v>
      </c>
      <c r="I1637" s="20" t="s">
        <v>1003</v>
      </c>
      <c r="J1637" s="32"/>
      <c r="K1637" s="104">
        <v>24</v>
      </c>
      <c r="L1637" s="30">
        <v>16.799999999999997</v>
      </c>
      <c r="M1637" s="33"/>
      <c r="N1637" s="33"/>
    </row>
    <row r="1638" spans="1:14" s="2" customFormat="1" ht="30" customHeight="1">
      <c r="A1638" s="20" t="s">
        <v>1001</v>
      </c>
      <c r="B1638" s="27" t="s">
        <v>931</v>
      </c>
      <c r="C1638" s="23">
        <v>1</v>
      </c>
      <c r="D1638" s="20" t="s">
        <v>1049</v>
      </c>
      <c r="E1638" s="24" t="s">
        <v>23</v>
      </c>
      <c r="F1638" s="20">
        <v>2</v>
      </c>
      <c r="G1638" s="16">
        <v>0.7</v>
      </c>
      <c r="H1638" s="20" t="s">
        <v>278</v>
      </c>
      <c r="I1638" s="20" t="s">
        <v>1003</v>
      </c>
      <c r="J1638" s="32"/>
      <c r="K1638" s="104">
        <v>1</v>
      </c>
      <c r="L1638" s="30">
        <v>0.7</v>
      </c>
      <c r="M1638" s="33"/>
      <c r="N1638" s="33"/>
    </row>
    <row r="1639" spans="1:14" s="2" customFormat="1" ht="30" customHeight="1">
      <c r="A1639" s="20" t="s">
        <v>1001</v>
      </c>
      <c r="B1639" s="27" t="s">
        <v>923</v>
      </c>
      <c r="C1639" s="23">
        <v>7</v>
      </c>
      <c r="D1639" s="20" t="s">
        <v>1050</v>
      </c>
      <c r="E1639" s="24" t="s">
        <v>23</v>
      </c>
      <c r="F1639" s="20">
        <v>14</v>
      </c>
      <c r="G1639" s="16">
        <v>4.8999999999999995</v>
      </c>
      <c r="H1639" s="20" t="s">
        <v>278</v>
      </c>
      <c r="I1639" s="20" t="s">
        <v>1003</v>
      </c>
      <c r="J1639" s="32"/>
      <c r="K1639" s="104">
        <v>7</v>
      </c>
      <c r="L1639" s="30">
        <v>4.8999999999999995</v>
      </c>
      <c r="M1639" s="33"/>
      <c r="N1639" s="33"/>
    </row>
    <row r="1640" spans="1:14" s="2" customFormat="1" ht="30" customHeight="1">
      <c r="A1640" s="20" t="s">
        <v>1001</v>
      </c>
      <c r="B1640" s="27" t="s">
        <v>915</v>
      </c>
      <c r="C1640" s="23">
        <v>15</v>
      </c>
      <c r="D1640" s="20" t="s">
        <v>1004</v>
      </c>
      <c r="E1640" s="24" t="s">
        <v>23</v>
      </c>
      <c r="F1640" s="20">
        <v>30</v>
      </c>
      <c r="G1640" s="16">
        <v>10.5</v>
      </c>
      <c r="H1640" s="20" t="s">
        <v>278</v>
      </c>
      <c r="I1640" s="20" t="s">
        <v>1003</v>
      </c>
      <c r="J1640" s="32"/>
      <c r="K1640" s="104">
        <v>15</v>
      </c>
      <c r="L1640" s="30">
        <v>10.5</v>
      </c>
      <c r="M1640" s="33"/>
      <c r="N1640" s="33"/>
    </row>
    <row r="1641" spans="1:14" s="2" customFormat="1" ht="66.75" customHeight="1">
      <c r="A1641" s="16" t="s">
        <v>1051</v>
      </c>
      <c r="B1641" s="16" t="s">
        <v>983</v>
      </c>
      <c r="C1641" s="16">
        <v>3888</v>
      </c>
      <c r="D1641" s="16" t="s">
        <v>996</v>
      </c>
      <c r="E1641" s="20"/>
      <c r="F1641" s="16">
        <f>SUM(F1642:F1698)</f>
        <v>7776</v>
      </c>
      <c r="G1641" s="16">
        <f>SUM(G1642:G1698)</f>
        <v>6998.4000000000015</v>
      </c>
      <c r="H1641" s="16" t="s">
        <v>17</v>
      </c>
      <c r="I1641" s="16"/>
      <c r="J1641" s="30"/>
      <c r="K1641" s="30"/>
      <c r="L1641" s="33"/>
      <c r="M1641" s="33"/>
      <c r="N1641" s="33"/>
    </row>
    <row r="1642" spans="1:14" s="2" customFormat="1" ht="30" customHeight="1">
      <c r="A1642" s="20" t="s">
        <v>1001</v>
      </c>
      <c r="B1642" s="27" t="s">
        <v>742</v>
      </c>
      <c r="C1642" s="114">
        <v>111</v>
      </c>
      <c r="D1642" s="20" t="s">
        <v>1052</v>
      </c>
      <c r="E1642" s="20" t="s">
        <v>23</v>
      </c>
      <c r="F1642" s="16">
        <v>222</v>
      </c>
      <c r="G1642" s="16">
        <v>199.8</v>
      </c>
      <c r="H1642" s="20" t="s">
        <v>278</v>
      </c>
      <c r="I1642" s="20" t="s">
        <v>1003</v>
      </c>
      <c r="J1642" s="30"/>
      <c r="K1642" s="115">
        <v>111</v>
      </c>
      <c r="L1642" s="33"/>
      <c r="M1642" s="33"/>
      <c r="N1642" s="33"/>
    </row>
    <row r="1643" spans="1:14" s="2" customFormat="1" ht="30" customHeight="1">
      <c r="A1643" s="20" t="s">
        <v>1001</v>
      </c>
      <c r="B1643" s="27" t="s">
        <v>944</v>
      </c>
      <c r="C1643" s="114">
        <v>77</v>
      </c>
      <c r="D1643" s="20" t="s">
        <v>1053</v>
      </c>
      <c r="E1643" s="20" t="s">
        <v>23</v>
      </c>
      <c r="F1643" s="16">
        <v>154</v>
      </c>
      <c r="G1643" s="16">
        <v>138.6</v>
      </c>
      <c r="H1643" s="20" t="s">
        <v>278</v>
      </c>
      <c r="I1643" s="20" t="s">
        <v>1003</v>
      </c>
      <c r="J1643" s="32"/>
      <c r="K1643" s="115">
        <v>77</v>
      </c>
      <c r="L1643" s="33"/>
      <c r="M1643" s="33"/>
      <c r="N1643" s="33"/>
    </row>
    <row r="1644" spans="1:14" s="2" customFormat="1" ht="30" customHeight="1">
      <c r="A1644" s="20" t="s">
        <v>1001</v>
      </c>
      <c r="B1644" s="27" t="s">
        <v>932</v>
      </c>
      <c r="C1644" s="114">
        <v>84</v>
      </c>
      <c r="D1644" s="20" t="s">
        <v>1054</v>
      </c>
      <c r="E1644" s="20" t="s">
        <v>23</v>
      </c>
      <c r="F1644" s="16">
        <v>168</v>
      </c>
      <c r="G1644" s="16">
        <v>151.20000000000002</v>
      </c>
      <c r="H1644" s="20" t="s">
        <v>278</v>
      </c>
      <c r="I1644" s="20" t="s">
        <v>1003</v>
      </c>
      <c r="J1644" s="32"/>
      <c r="K1644" s="115">
        <v>84</v>
      </c>
      <c r="L1644" s="33"/>
      <c r="M1644" s="33"/>
      <c r="N1644" s="33"/>
    </row>
    <row r="1645" spans="1:14" s="2" customFormat="1" ht="30" customHeight="1">
      <c r="A1645" s="20" t="s">
        <v>1001</v>
      </c>
      <c r="B1645" s="27" t="s">
        <v>906</v>
      </c>
      <c r="C1645" s="114">
        <v>44</v>
      </c>
      <c r="D1645" s="20" t="s">
        <v>1055</v>
      </c>
      <c r="E1645" s="20" t="s">
        <v>23</v>
      </c>
      <c r="F1645" s="16">
        <v>88</v>
      </c>
      <c r="G1645" s="16">
        <v>79.2</v>
      </c>
      <c r="H1645" s="20" t="s">
        <v>278</v>
      </c>
      <c r="I1645" s="20" t="s">
        <v>1003</v>
      </c>
      <c r="J1645" s="32"/>
      <c r="K1645" s="115">
        <v>44</v>
      </c>
      <c r="L1645" s="33"/>
      <c r="M1645" s="33"/>
      <c r="N1645" s="33"/>
    </row>
    <row r="1646" spans="1:14" s="2" customFormat="1" ht="30" customHeight="1">
      <c r="A1646" s="20" t="s">
        <v>1001</v>
      </c>
      <c r="B1646" s="27" t="s">
        <v>904</v>
      </c>
      <c r="C1646" s="114">
        <v>70</v>
      </c>
      <c r="D1646" s="20" t="s">
        <v>1056</v>
      </c>
      <c r="E1646" s="20" t="s">
        <v>23</v>
      </c>
      <c r="F1646" s="16">
        <v>140</v>
      </c>
      <c r="G1646" s="16">
        <v>126</v>
      </c>
      <c r="H1646" s="20" t="s">
        <v>278</v>
      </c>
      <c r="I1646" s="20" t="s">
        <v>1003</v>
      </c>
      <c r="J1646" s="32"/>
      <c r="K1646" s="115">
        <v>70</v>
      </c>
      <c r="L1646" s="33"/>
      <c r="M1646" s="33"/>
      <c r="N1646" s="33"/>
    </row>
    <row r="1647" spans="1:14" s="2" customFormat="1" ht="30" customHeight="1">
      <c r="A1647" s="20" t="s">
        <v>1001</v>
      </c>
      <c r="B1647" s="27" t="s">
        <v>652</v>
      </c>
      <c r="C1647" s="114">
        <v>49</v>
      </c>
      <c r="D1647" s="20" t="s">
        <v>1057</v>
      </c>
      <c r="E1647" s="20" t="s">
        <v>23</v>
      </c>
      <c r="F1647" s="16">
        <v>98</v>
      </c>
      <c r="G1647" s="16">
        <v>88.2</v>
      </c>
      <c r="H1647" s="20" t="s">
        <v>278</v>
      </c>
      <c r="I1647" s="20" t="s">
        <v>1003</v>
      </c>
      <c r="J1647" s="32"/>
      <c r="K1647" s="115">
        <v>49</v>
      </c>
      <c r="L1647" s="33"/>
      <c r="M1647" s="33"/>
      <c r="N1647" s="33"/>
    </row>
    <row r="1648" spans="1:14" s="2" customFormat="1" ht="30" customHeight="1">
      <c r="A1648" s="20" t="s">
        <v>1001</v>
      </c>
      <c r="B1648" s="27" t="s">
        <v>933</v>
      </c>
      <c r="C1648" s="114">
        <v>97</v>
      </c>
      <c r="D1648" s="20" t="s">
        <v>1058</v>
      </c>
      <c r="E1648" s="20" t="s">
        <v>23</v>
      </c>
      <c r="F1648" s="16">
        <v>194</v>
      </c>
      <c r="G1648" s="16">
        <v>174.6</v>
      </c>
      <c r="H1648" s="20" t="s">
        <v>278</v>
      </c>
      <c r="I1648" s="20" t="s">
        <v>1003</v>
      </c>
      <c r="J1648" s="32"/>
      <c r="K1648" s="115">
        <v>97</v>
      </c>
      <c r="L1648" s="33"/>
      <c r="M1648" s="33"/>
      <c r="N1648" s="33"/>
    </row>
    <row r="1649" spans="1:14" s="2" customFormat="1" ht="30" customHeight="1">
      <c r="A1649" s="20" t="s">
        <v>1001</v>
      </c>
      <c r="B1649" s="27" t="s">
        <v>913</v>
      </c>
      <c r="C1649" s="114">
        <v>93</v>
      </c>
      <c r="D1649" s="20" t="s">
        <v>1059</v>
      </c>
      <c r="E1649" s="20" t="s">
        <v>23</v>
      </c>
      <c r="F1649" s="16">
        <v>186</v>
      </c>
      <c r="G1649" s="16">
        <v>167.4</v>
      </c>
      <c r="H1649" s="20" t="s">
        <v>278</v>
      </c>
      <c r="I1649" s="20" t="s">
        <v>1003</v>
      </c>
      <c r="J1649" s="32"/>
      <c r="K1649" s="115">
        <v>93</v>
      </c>
      <c r="L1649" s="33"/>
      <c r="M1649" s="33"/>
      <c r="N1649" s="33"/>
    </row>
    <row r="1650" spans="1:14" s="2" customFormat="1" ht="30" customHeight="1">
      <c r="A1650" s="20" t="s">
        <v>1001</v>
      </c>
      <c r="B1650" s="27" t="s">
        <v>919</v>
      </c>
      <c r="C1650" s="114">
        <v>96</v>
      </c>
      <c r="D1650" s="20" t="s">
        <v>1060</v>
      </c>
      <c r="E1650" s="20" t="s">
        <v>23</v>
      </c>
      <c r="F1650" s="16">
        <v>192</v>
      </c>
      <c r="G1650" s="16">
        <v>172.8</v>
      </c>
      <c r="H1650" s="20" t="s">
        <v>278</v>
      </c>
      <c r="I1650" s="20" t="s">
        <v>1003</v>
      </c>
      <c r="J1650" s="32"/>
      <c r="K1650" s="115">
        <v>96</v>
      </c>
      <c r="L1650" s="33"/>
      <c r="M1650" s="33"/>
      <c r="N1650" s="33"/>
    </row>
    <row r="1651" spans="1:14" s="2" customFormat="1" ht="30" customHeight="1">
      <c r="A1651" s="20" t="s">
        <v>1001</v>
      </c>
      <c r="B1651" s="27" t="s">
        <v>945</v>
      </c>
      <c r="C1651" s="114">
        <v>80</v>
      </c>
      <c r="D1651" s="20" t="s">
        <v>1061</v>
      </c>
      <c r="E1651" s="20" t="s">
        <v>23</v>
      </c>
      <c r="F1651" s="16">
        <v>160</v>
      </c>
      <c r="G1651" s="16">
        <v>144</v>
      </c>
      <c r="H1651" s="20" t="s">
        <v>278</v>
      </c>
      <c r="I1651" s="20" t="s">
        <v>1003</v>
      </c>
      <c r="J1651" s="32"/>
      <c r="K1651" s="115">
        <v>80</v>
      </c>
      <c r="L1651" s="33"/>
      <c r="M1651" s="33"/>
      <c r="N1651" s="33"/>
    </row>
    <row r="1652" spans="1:14" s="2" customFormat="1" ht="30" customHeight="1">
      <c r="A1652" s="20" t="s">
        <v>1001</v>
      </c>
      <c r="B1652" s="27" t="s">
        <v>924</v>
      </c>
      <c r="C1652" s="114">
        <v>92</v>
      </c>
      <c r="D1652" s="20" t="s">
        <v>1062</v>
      </c>
      <c r="E1652" s="20" t="s">
        <v>23</v>
      </c>
      <c r="F1652" s="16">
        <v>184</v>
      </c>
      <c r="G1652" s="16">
        <v>165.6</v>
      </c>
      <c r="H1652" s="20" t="s">
        <v>1063</v>
      </c>
      <c r="I1652" s="20" t="s">
        <v>1003</v>
      </c>
      <c r="J1652" s="32"/>
      <c r="K1652" s="115">
        <v>92</v>
      </c>
      <c r="L1652" s="33"/>
      <c r="M1652" s="33"/>
      <c r="N1652" s="33"/>
    </row>
    <row r="1653" spans="1:14" s="2" customFormat="1" ht="30" customHeight="1">
      <c r="A1653" s="20" t="s">
        <v>1001</v>
      </c>
      <c r="B1653" s="27" t="s">
        <v>925</v>
      </c>
      <c r="C1653" s="114">
        <v>79</v>
      </c>
      <c r="D1653" s="20" t="s">
        <v>1064</v>
      </c>
      <c r="E1653" s="20" t="s">
        <v>23</v>
      </c>
      <c r="F1653" s="16">
        <v>158</v>
      </c>
      <c r="G1653" s="16">
        <v>142.20000000000002</v>
      </c>
      <c r="H1653" s="20" t="s">
        <v>1063</v>
      </c>
      <c r="I1653" s="20" t="s">
        <v>1003</v>
      </c>
      <c r="J1653" s="32"/>
      <c r="K1653" s="115">
        <v>79</v>
      </c>
      <c r="L1653" s="33"/>
      <c r="M1653" s="33"/>
      <c r="N1653" s="33"/>
    </row>
    <row r="1654" spans="1:14" s="2" customFormat="1" ht="30" customHeight="1">
      <c r="A1654" s="20" t="s">
        <v>1001</v>
      </c>
      <c r="B1654" s="27" t="s">
        <v>934</v>
      </c>
      <c r="C1654" s="114">
        <v>56</v>
      </c>
      <c r="D1654" s="20" t="s">
        <v>1065</v>
      </c>
      <c r="E1654" s="20" t="s">
        <v>23</v>
      </c>
      <c r="F1654" s="16">
        <v>112</v>
      </c>
      <c r="G1654" s="16">
        <v>100.8</v>
      </c>
      <c r="H1654" s="20" t="s">
        <v>278</v>
      </c>
      <c r="I1654" s="20" t="s">
        <v>1003</v>
      </c>
      <c r="J1654" s="32"/>
      <c r="K1654" s="115">
        <v>56</v>
      </c>
      <c r="L1654" s="33"/>
      <c r="M1654" s="33"/>
      <c r="N1654" s="33"/>
    </row>
    <row r="1655" spans="1:14" s="2" customFormat="1" ht="30" customHeight="1">
      <c r="A1655" s="20" t="s">
        <v>1001</v>
      </c>
      <c r="B1655" s="27" t="s">
        <v>918</v>
      </c>
      <c r="C1655" s="114">
        <v>58</v>
      </c>
      <c r="D1655" s="20" t="s">
        <v>1066</v>
      </c>
      <c r="E1655" s="20" t="s">
        <v>23</v>
      </c>
      <c r="F1655" s="16">
        <v>116</v>
      </c>
      <c r="G1655" s="16">
        <v>104.4</v>
      </c>
      <c r="H1655" s="20" t="s">
        <v>278</v>
      </c>
      <c r="I1655" s="20" t="s">
        <v>1003</v>
      </c>
      <c r="J1655" s="32"/>
      <c r="K1655" s="115">
        <v>58</v>
      </c>
      <c r="L1655" s="33"/>
      <c r="M1655" s="33"/>
      <c r="N1655" s="33"/>
    </row>
    <row r="1656" spans="1:14" s="2" customFormat="1" ht="30" customHeight="1">
      <c r="A1656" s="20" t="s">
        <v>1001</v>
      </c>
      <c r="B1656" s="27" t="s">
        <v>947</v>
      </c>
      <c r="C1656" s="114">
        <v>24</v>
      </c>
      <c r="D1656" s="20" t="s">
        <v>1067</v>
      </c>
      <c r="E1656" s="20" t="s">
        <v>23</v>
      </c>
      <c r="F1656" s="16">
        <v>48</v>
      </c>
      <c r="G1656" s="16">
        <v>43.2</v>
      </c>
      <c r="H1656" s="20" t="s">
        <v>1063</v>
      </c>
      <c r="I1656" s="20" t="s">
        <v>1003</v>
      </c>
      <c r="J1656" s="32"/>
      <c r="K1656" s="115">
        <v>24</v>
      </c>
      <c r="L1656" s="33"/>
      <c r="M1656" s="33"/>
      <c r="N1656" s="33"/>
    </row>
    <row r="1657" spans="1:14" s="2" customFormat="1" ht="30" customHeight="1">
      <c r="A1657" s="20" t="s">
        <v>1001</v>
      </c>
      <c r="B1657" s="27" t="s">
        <v>935</v>
      </c>
      <c r="C1657" s="114">
        <v>21</v>
      </c>
      <c r="D1657" s="20" t="s">
        <v>1068</v>
      </c>
      <c r="E1657" s="20" t="s">
        <v>23</v>
      </c>
      <c r="F1657" s="16">
        <v>42</v>
      </c>
      <c r="G1657" s="16">
        <v>37.800000000000004</v>
      </c>
      <c r="H1657" s="20" t="s">
        <v>1063</v>
      </c>
      <c r="I1657" s="20" t="s">
        <v>1003</v>
      </c>
      <c r="J1657" s="32"/>
      <c r="K1657" s="115">
        <v>21</v>
      </c>
      <c r="L1657" s="33"/>
      <c r="M1657" s="33"/>
      <c r="N1657" s="33"/>
    </row>
    <row r="1658" spans="1:14" s="2" customFormat="1" ht="30" customHeight="1">
      <c r="A1658" s="20" t="s">
        <v>1001</v>
      </c>
      <c r="B1658" s="27" t="s">
        <v>1017</v>
      </c>
      <c r="C1658" s="114">
        <v>101</v>
      </c>
      <c r="D1658" s="20" t="s">
        <v>1069</v>
      </c>
      <c r="E1658" s="20" t="s">
        <v>23</v>
      </c>
      <c r="F1658" s="16">
        <v>202</v>
      </c>
      <c r="G1658" s="16">
        <v>181.8</v>
      </c>
      <c r="H1658" s="20" t="s">
        <v>1063</v>
      </c>
      <c r="I1658" s="20" t="s">
        <v>1003</v>
      </c>
      <c r="J1658" s="32"/>
      <c r="K1658" s="115">
        <v>101</v>
      </c>
      <c r="L1658" s="33"/>
      <c r="M1658" s="33"/>
      <c r="N1658" s="33"/>
    </row>
    <row r="1659" spans="1:14" s="2" customFormat="1" ht="30" customHeight="1">
      <c r="A1659" s="20" t="s">
        <v>1001</v>
      </c>
      <c r="B1659" s="27" t="s">
        <v>929</v>
      </c>
      <c r="C1659" s="114">
        <v>97</v>
      </c>
      <c r="D1659" s="20" t="s">
        <v>1058</v>
      </c>
      <c r="E1659" s="20" t="s">
        <v>23</v>
      </c>
      <c r="F1659" s="16">
        <v>194</v>
      </c>
      <c r="G1659" s="16">
        <v>174.6</v>
      </c>
      <c r="H1659" s="20" t="s">
        <v>1063</v>
      </c>
      <c r="I1659" s="20" t="s">
        <v>1003</v>
      </c>
      <c r="J1659" s="32"/>
      <c r="K1659" s="115">
        <v>97</v>
      </c>
      <c r="L1659" s="33"/>
      <c r="M1659" s="33"/>
      <c r="N1659" s="33"/>
    </row>
    <row r="1660" spans="1:14" s="2" customFormat="1" ht="30" customHeight="1">
      <c r="A1660" s="20" t="s">
        <v>1001</v>
      </c>
      <c r="B1660" s="27" t="s">
        <v>946</v>
      </c>
      <c r="C1660" s="114">
        <v>69</v>
      </c>
      <c r="D1660" s="20" t="s">
        <v>1070</v>
      </c>
      <c r="E1660" s="20" t="s">
        <v>23</v>
      </c>
      <c r="F1660" s="16">
        <v>138</v>
      </c>
      <c r="G1660" s="16">
        <v>124.2</v>
      </c>
      <c r="H1660" s="20" t="s">
        <v>1063</v>
      </c>
      <c r="I1660" s="20" t="s">
        <v>1003</v>
      </c>
      <c r="J1660" s="32"/>
      <c r="K1660" s="115">
        <v>69</v>
      </c>
      <c r="L1660" s="33"/>
      <c r="M1660" s="33"/>
      <c r="N1660" s="33"/>
    </row>
    <row r="1661" spans="1:14" s="2" customFormat="1" ht="30" customHeight="1">
      <c r="A1661" s="20" t="s">
        <v>1001</v>
      </c>
      <c r="B1661" s="27" t="s">
        <v>942</v>
      </c>
      <c r="C1661" s="114">
        <v>18</v>
      </c>
      <c r="D1661" s="20" t="s">
        <v>1071</v>
      </c>
      <c r="E1661" s="20" t="s">
        <v>23</v>
      </c>
      <c r="F1661" s="16">
        <v>36</v>
      </c>
      <c r="G1661" s="16">
        <v>32.4</v>
      </c>
      <c r="H1661" s="20" t="s">
        <v>1063</v>
      </c>
      <c r="I1661" s="20" t="s">
        <v>1003</v>
      </c>
      <c r="J1661" s="32"/>
      <c r="K1661" s="115">
        <v>18</v>
      </c>
      <c r="L1661" s="33"/>
      <c r="M1661" s="33"/>
      <c r="N1661" s="33"/>
    </row>
    <row r="1662" spans="1:14" s="2" customFormat="1" ht="30" customHeight="1">
      <c r="A1662" s="20" t="s">
        <v>1001</v>
      </c>
      <c r="B1662" s="27" t="s">
        <v>733</v>
      </c>
      <c r="C1662" s="114">
        <v>61</v>
      </c>
      <c r="D1662" s="20" t="s">
        <v>1071</v>
      </c>
      <c r="E1662" s="20" t="s">
        <v>23</v>
      </c>
      <c r="F1662" s="16">
        <v>122</v>
      </c>
      <c r="G1662" s="16">
        <v>109.8</v>
      </c>
      <c r="H1662" s="20" t="s">
        <v>1063</v>
      </c>
      <c r="I1662" s="20" t="s">
        <v>1003</v>
      </c>
      <c r="J1662" s="32"/>
      <c r="K1662" s="115">
        <v>61</v>
      </c>
      <c r="L1662" s="33"/>
      <c r="M1662" s="33"/>
      <c r="N1662" s="33"/>
    </row>
    <row r="1663" spans="1:14" s="2" customFormat="1" ht="30" customHeight="1">
      <c r="A1663" s="20" t="s">
        <v>1001</v>
      </c>
      <c r="B1663" s="27" t="s">
        <v>926</v>
      </c>
      <c r="C1663" s="114">
        <v>151</v>
      </c>
      <c r="D1663" s="20" t="s">
        <v>1072</v>
      </c>
      <c r="E1663" s="20" t="s">
        <v>23</v>
      </c>
      <c r="F1663" s="16">
        <v>302</v>
      </c>
      <c r="G1663" s="16">
        <v>271.8</v>
      </c>
      <c r="H1663" s="20" t="s">
        <v>1063</v>
      </c>
      <c r="I1663" s="20" t="s">
        <v>1003</v>
      </c>
      <c r="J1663" s="32"/>
      <c r="K1663" s="115">
        <v>151</v>
      </c>
      <c r="L1663" s="33"/>
      <c r="M1663" s="33"/>
      <c r="N1663" s="33"/>
    </row>
    <row r="1664" spans="1:14" s="2" customFormat="1" ht="30" customHeight="1">
      <c r="A1664" s="20" t="s">
        <v>1001</v>
      </c>
      <c r="B1664" s="27" t="s">
        <v>941</v>
      </c>
      <c r="C1664" s="114">
        <v>43</v>
      </c>
      <c r="D1664" s="20" t="s">
        <v>1073</v>
      </c>
      <c r="E1664" s="20" t="s">
        <v>23</v>
      </c>
      <c r="F1664" s="16">
        <v>86</v>
      </c>
      <c r="G1664" s="16">
        <v>77.4</v>
      </c>
      <c r="H1664" s="20" t="s">
        <v>1063</v>
      </c>
      <c r="I1664" s="20" t="s">
        <v>1003</v>
      </c>
      <c r="J1664" s="32"/>
      <c r="K1664" s="115">
        <v>43</v>
      </c>
      <c r="L1664" s="33"/>
      <c r="M1664" s="33"/>
      <c r="N1664" s="33"/>
    </row>
    <row r="1665" spans="1:14" s="2" customFormat="1" ht="30" customHeight="1">
      <c r="A1665" s="20" t="s">
        <v>1001</v>
      </c>
      <c r="B1665" s="27" t="s">
        <v>916</v>
      </c>
      <c r="C1665" s="114">
        <v>132</v>
      </c>
      <c r="D1665" s="20" t="s">
        <v>1074</v>
      </c>
      <c r="E1665" s="20" t="s">
        <v>23</v>
      </c>
      <c r="F1665" s="16">
        <v>264</v>
      </c>
      <c r="G1665" s="16">
        <v>237.6</v>
      </c>
      <c r="H1665" s="20" t="s">
        <v>1063</v>
      </c>
      <c r="I1665" s="20" t="s">
        <v>1003</v>
      </c>
      <c r="J1665" s="32"/>
      <c r="K1665" s="115">
        <v>132</v>
      </c>
      <c r="L1665" s="33"/>
      <c r="M1665" s="33"/>
      <c r="N1665" s="33"/>
    </row>
    <row r="1666" spans="1:14" s="2" customFormat="1" ht="30" customHeight="1">
      <c r="A1666" s="20" t="s">
        <v>1001</v>
      </c>
      <c r="B1666" s="27" t="s">
        <v>912</v>
      </c>
      <c r="C1666" s="114">
        <v>21</v>
      </c>
      <c r="D1666" s="20" t="s">
        <v>1075</v>
      </c>
      <c r="E1666" s="20" t="s">
        <v>23</v>
      </c>
      <c r="F1666" s="16">
        <v>42</v>
      </c>
      <c r="G1666" s="16">
        <v>37.800000000000004</v>
      </c>
      <c r="H1666" s="20" t="s">
        <v>1063</v>
      </c>
      <c r="I1666" s="20" t="s">
        <v>1003</v>
      </c>
      <c r="J1666" s="32"/>
      <c r="K1666" s="115">
        <v>21</v>
      </c>
      <c r="L1666" s="33"/>
      <c r="M1666" s="33"/>
      <c r="N1666" s="33"/>
    </row>
    <row r="1667" spans="1:14" s="2" customFormat="1" ht="30" customHeight="1">
      <c r="A1667" s="20" t="s">
        <v>1001</v>
      </c>
      <c r="B1667" s="27" t="s">
        <v>909</v>
      </c>
      <c r="C1667" s="114">
        <v>25</v>
      </c>
      <c r="D1667" s="20" t="s">
        <v>1076</v>
      </c>
      <c r="E1667" s="20" t="s">
        <v>23</v>
      </c>
      <c r="F1667" s="16">
        <v>50</v>
      </c>
      <c r="G1667" s="16">
        <v>45</v>
      </c>
      <c r="H1667" s="20" t="s">
        <v>1063</v>
      </c>
      <c r="I1667" s="20" t="s">
        <v>1003</v>
      </c>
      <c r="J1667" s="32"/>
      <c r="K1667" s="115">
        <v>25</v>
      </c>
      <c r="L1667" s="33"/>
      <c r="M1667" s="33"/>
      <c r="N1667" s="33"/>
    </row>
    <row r="1668" spans="1:14" s="2" customFormat="1" ht="30" customHeight="1">
      <c r="A1668" s="20" t="s">
        <v>1001</v>
      </c>
      <c r="B1668" s="27" t="s">
        <v>736</v>
      </c>
      <c r="C1668" s="114">
        <v>121</v>
      </c>
      <c r="D1668" s="20" t="s">
        <v>1077</v>
      </c>
      <c r="E1668" s="20" t="s">
        <v>23</v>
      </c>
      <c r="F1668" s="16">
        <v>242</v>
      </c>
      <c r="G1668" s="16">
        <v>217.8</v>
      </c>
      <c r="H1668" s="20" t="s">
        <v>1063</v>
      </c>
      <c r="I1668" s="20" t="s">
        <v>1003</v>
      </c>
      <c r="J1668" s="32"/>
      <c r="K1668" s="115">
        <v>121</v>
      </c>
      <c r="L1668" s="33"/>
      <c r="M1668" s="33"/>
      <c r="N1668" s="33"/>
    </row>
    <row r="1669" spans="1:14" s="2" customFormat="1" ht="30" customHeight="1">
      <c r="A1669" s="20" t="s">
        <v>1001</v>
      </c>
      <c r="B1669" s="27" t="s">
        <v>656</v>
      </c>
      <c r="C1669" s="114">
        <v>10</v>
      </c>
      <c r="D1669" s="20" t="s">
        <v>1078</v>
      </c>
      <c r="E1669" s="20" t="s">
        <v>23</v>
      </c>
      <c r="F1669" s="16">
        <v>20</v>
      </c>
      <c r="G1669" s="16">
        <v>18</v>
      </c>
      <c r="H1669" s="20" t="s">
        <v>1063</v>
      </c>
      <c r="I1669" s="20" t="s">
        <v>1003</v>
      </c>
      <c r="J1669" s="32"/>
      <c r="K1669" s="115">
        <v>10</v>
      </c>
      <c r="L1669" s="33"/>
      <c r="M1669" s="33"/>
      <c r="N1669" s="33"/>
    </row>
    <row r="1670" spans="1:14" s="2" customFormat="1" ht="30" customHeight="1">
      <c r="A1670" s="20" t="s">
        <v>1001</v>
      </c>
      <c r="B1670" s="27" t="s">
        <v>910</v>
      </c>
      <c r="C1670" s="114">
        <v>57</v>
      </c>
      <c r="D1670" s="20" t="s">
        <v>1079</v>
      </c>
      <c r="E1670" s="20" t="s">
        <v>23</v>
      </c>
      <c r="F1670" s="16">
        <v>114</v>
      </c>
      <c r="G1670" s="16">
        <v>102.6</v>
      </c>
      <c r="H1670" s="20" t="s">
        <v>1063</v>
      </c>
      <c r="I1670" s="20" t="s">
        <v>1003</v>
      </c>
      <c r="J1670" s="32"/>
      <c r="K1670" s="115">
        <v>57</v>
      </c>
      <c r="L1670" s="33"/>
      <c r="M1670" s="33"/>
      <c r="N1670" s="33"/>
    </row>
    <row r="1671" spans="1:14" s="2" customFormat="1" ht="30" customHeight="1">
      <c r="A1671" s="20" t="s">
        <v>1001</v>
      </c>
      <c r="B1671" s="27" t="s">
        <v>943</v>
      </c>
      <c r="C1671" s="23">
        <v>55</v>
      </c>
      <c r="D1671" s="20" t="s">
        <v>1080</v>
      </c>
      <c r="E1671" s="20" t="s">
        <v>23</v>
      </c>
      <c r="F1671" s="16">
        <v>110</v>
      </c>
      <c r="G1671" s="16">
        <v>99</v>
      </c>
      <c r="H1671" s="20" t="s">
        <v>1063</v>
      </c>
      <c r="I1671" s="20" t="s">
        <v>1003</v>
      </c>
      <c r="J1671" s="32"/>
      <c r="K1671" s="104">
        <v>55</v>
      </c>
      <c r="L1671" s="33"/>
      <c r="M1671" s="33"/>
      <c r="N1671" s="33"/>
    </row>
    <row r="1672" spans="1:14" s="2" customFormat="1" ht="30" customHeight="1">
      <c r="A1672" s="20" t="s">
        <v>1001</v>
      </c>
      <c r="B1672" s="27" t="s">
        <v>638</v>
      </c>
      <c r="C1672" s="23">
        <v>37</v>
      </c>
      <c r="D1672" s="20" t="s">
        <v>1081</v>
      </c>
      <c r="E1672" s="20" t="s">
        <v>23</v>
      </c>
      <c r="F1672" s="16">
        <v>74</v>
      </c>
      <c r="G1672" s="16">
        <v>66.60000000000001</v>
      </c>
      <c r="H1672" s="20" t="s">
        <v>1063</v>
      </c>
      <c r="I1672" s="20" t="s">
        <v>1003</v>
      </c>
      <c r="J1672" s="32"/>
      <c r="K1672" s="104">
        <v>37</v>
      </c>
      <c r="L1672" s="33"/>
      <c r="M1672" s="33"/>
      <c r="N1672" s="33"/>
    </row>
    <row r="1673" spans="1:14" s="2" customFormat="1" ht="30" customHeight="1">
      <c r="A1673" s="20" t="s">
        <v>1001</v>
      </c>
      <c r="B1673" s="27" t="s">
        <v>940</v>
      </c>
      <c r="C1673" s="23">
        <v>91</v>
      </c>
      <c r="D1673" s="20" t="s">
        <v>1082</v>
      </c>
      <c r="E1673" s="20" t="s">
        <v>23</v>
      </c>
      <c r="F1673" s="16">
        <v>182</v>
      </c>
      <c r="G1673" s="16">
        <v>163.8</v>
      </c>
      <c r="H1673" s="20" t="s">
        <v>1063</v>
      </c>
      <c r="I1673" s="20" t="s">
        <v>1003</v>
      </c>
      <c r="J1673" s="32"/>
      <c r="K1673" s="104">
        <v>91</v>
      </c>
      <c r="L1673" s="33"/>
      <c r="M1673" s="33"/>
      <c r="N1673" s="33"/>
    </row>
    <row r="1674" spans="1:14" s="2" customFormat="1" ht="30" customHeight="1">
      <c r="A1674" s="20" t="s">
        <v>1001</v>
      </c>
      <c r="B1674" s="27" t="s">
        <v>928</v>
      </c>
      <c r="C1674" s="23">
        <v>79</v>
      </c>
      <c r="D1674" s="20" t="s">
        <v>1083</v>
      </c>
      <c r="E1674" s="20" t="s">
        <v>23</v>
      </c>
      <c r="F1674" s="16">
        <v>158</v>
      </c>
      <c r="G1674" s="16">
        <v>142.20000000000002</v>
      </c>
      <c r="H1674" s="20" t="s">
        <v>1063</v>
      </c>
      <c r="I1674" s="20" t="s">
        <v>1003</v>
      </c>
      <c r="J1674" s="32"/>
      <c r="K1674" s="104">
        <v>79</v>
      </c>
      <c r="L1674" s="33"/>
      <c r="M1674" s="33"/>
      <c r="N1674" s="33"/>
    </row>
    <row r="1675" spans="1:14" s="2" customFormat="1" ht="30" customHeight="1">
      <c r="A1675" s="20" t="s">
        <v>1001</v>
      </c>
      <c r="B1675" s="27" t="s">
        <v>949</v>
      </c>
      <c r="C1675" s="23">
        <v>3</v>
      </c>
      <c r="D1675" s="20" t="s">
        <v>1033</v>
      </c>
      <c r="E1675" s="20" t="s">
        <v>23</v>
      </c>
      <c r="F1675" s="16">
        <v>6</v>
      </c>
      <c r="G1675" s="16">
        <v>5.4</v>
      </c>
      <c r="H1675" s="20" t="s">
        <v>1063</v>
      </c>
      <c r="I1675" s="20" t="s">
        <v>1003</v>
      </c>
      <c r="J1675" s="32"/>
      <c r="K1675" s="104">
        <v>3</v>
      </c>
      <c r="L1675" s="33"/>
      <c r="M1675" s="33"/>
      <c r="N1675" s="33"/>
    </row>
    <row r="1676" spans="1:14" s="2" customFormat="1" ht="30" customHeight="1">
      <c r="A1676" s="20" t="s">
        <v>1001</v>
      </c>
      <c r="B1676" s="27" t="s">
        <v>903</v>
      </c>
      <c r="C1676" s="23">
        <v>25</v>
      </c>
      <c r="D1676" s="20" t="s">
        <v>1084</v>
      </c>
      <c r="E1676" s="20" t="s">
        <v>23</v>
      </c>
      <c r="F1676" s="16">
        <v>50</v>
      </c>
      <c r="G1676" s="16">
        <v>45</v>
      </c>
      <c r="H1676" s="20" t="s">
        <v>1063</v>
      </c>
      <c r="I1676" s="20" t="s">
        <v>1003</v>
      </c>
      <c r="J1676" s="32"/>
      <c r="K1676" s="104">
        <v>25</v>
      </c>
      <c r="L1676" s="33"/>
      <c r="M1676" s="33"/>
      <c r="N1676" s="33"/>
    </row>
    <row r="1677" spans="1:14" s="2" customFormat="1" ht="30" customHeight="1">
      <c r="A1677" s="20" t="s">
        <v>1001</v>
      </c>
      <c r="B1677" s="27" t="s">
        <v>930</v>
      </c>
      <c r="C1677" s="23">
        <v>97</v>
      </c>
      <c r="D1677" s="20" t="s">
        <v>1085</v>
      </c>
      <c r="E1677" s="20" t="s">
        <v>23</v>
      </c>
      <c r="F1677" s="16">
        <v>194</v>
      </c>
      <c r="G1677" s="16">
        <v>174.6</v>
      </c>
      <c r="H1677" s="20" t="s">
        <v>1063</v>
      </c>
      <c r="I1677" s="20" t="s">
        <v>1003</v>
      </c>
      <c r="J1677" s="32"/>
      <c r="K1677" s="104">
        <v>97</v>
      </c>
      <c r="L1677" s="33"/>
      <c r="M1677" s="33"/>
      <c r="N1677" s="33"/>
    </row>
    <row r="1678" spans="1:14" s="2" customFormat="1" ht="30" customHeight="1">
      <c r="A1678" s="20" t="s">
        <v>1001</v>
      </c>
      <c r="B1678" s="27" t="s">
        <v>920</v>
      </c>
      <c r="C1678" s="23">
        <v>72</v>
      </c>
      <c r="D1678" s="20" t="s">
        <v>1086</v>
      </c>
      <c r="E1678" s="20" t="s">
        <v>23</v>
      </c>
      <c r="F1678" s="16">
        <v>144</v>
      </c>
      <c r="G1678" s="16">
        <v>129.6</v>
      </c>
      <c r="H1678" s="20" t="s">
        <v>1063</v>
      </c>
      <c r="I1678" s="20" t="s">
        <v>1003</v>
      </c>
      <c r="J1678" s="32"/>
      <c r="K1678" s="104">
        <v>72</v>
      </c>
      <c r="L1678" s="33"/>
      <c r="M1678" s="33"/>
      <c r="N1678" s="33"/>
    </row>
    <row r="1679" spans="1:14" s="2" customFormat="1" ht="30" customHeight="1">
      <c r="A1679" s="20" t="s">
        <v>1001</v>
      </c>
      <c r="B1679" s="27" t="s">
        <v>738</v>
      </c>
      <c r="C1679" s="23">
        <v>26</v>
      </c>
      <c r="D1679" s="20" t="s">
        <v>1087</v>
      </c>
      <c r="E1679" s="20" t="s">
        <v>23</v>
      </c>
      <c r="F1679" s="16">
        <v>52</v>
      </c>
      <c r="G1679" s="16">
        <v>46.8</v>
      </c>
      <c r="H1679" s="20" t="s">
        <v>1063</v>
      </c>
      <c r="I1679" s="20" t="s">
        <v>1003</v>
      </c>
      <c r="J1679" s="32"/>
      <c r="K1679" s="104">
        <v>26</v>
      </c>
      <c r="L1679" s="33"/>
      <c r="M1679" s="33"/>
      <c r="N1679" s="33"/>
    </row>
    <row r="1680" spans="1:14" s="2" customFormat="1" ht="30" customHeight="1">
      <c r="A1680" s="20" t="s">
        <v>1001</v>
      </c>
      <c r="B1680" s="27" t="s">
        <v>902</v>
      </c>
      <c r="C1680" s="23">
        <v>55</v>
      </c>
      <c r="D1680" s="20" t="s">
        <v>1088</v>
      </c>
      <c r="E1680" s="20" t="s">
        <v>23</v>
      </c>
      <c r="F1680" s="16">
        <v>110</v>
      </c>
      <c r="G1680" s="16">
        <v>99</v>
      </c>
      <c r="H1680" s="20" t="s">
        <v>1063</v>
      </c>
      <c r="I1680" s="20" t="s">
        <v>1003</v>
      </c>
      <c r="J1680" s="32"/>
      <c r="K1680" s="104">
        <v>55</v>
      </c>
      <c r="L1680" s="33"/>
      <c r="M1680" s="33"/>
      <c r="N1680" s="33"/>
    </row>
    <row r="1681" spans="1:14" s="2" customFormat="1" ht="30" customHeight="1">
      <c r="A1681" s="20" t="s">
        <v>1001</v>
      </c>
      <c r="B1681" s="27" t="s">
        <v>740</v>
      </c>
      <c r="C1681" s="23">
        <v>106</v>
      </c>
      <c r="D1681" s="20" t="s">
        <v>1089</v>
      </c>
      <c r="E1681" s="20" t="s">
        <v>23</v>
      </c>
      <c r="F1681" s="16">
        <v>212</v>
      </c>
      <c r="G1681" s="16">
        <v>190.8</v>
      </c>
      <c r="H1681" s="20" t="s">
        <v>1063</v>
      </c>
      <c r="I1681" s="20" t="s">
        <v>1003</v>
      </c>
      <c r="J1681" s="32"/>
      <c r="K1681" s="104">
        <v>106</v>
      </c>
      <c r="L1681" s="33"/>
      <c r="M1681" s="33"/>
      <c r="N1681" s="33"/>
    </row>
    <row r="1682" spans="1:14" s="2" customFormat="1" ht="30" customHeight="1">
      <c r="A1682" s="20" t="s">
        <v>1001</v>
      </c>
      <c r="B1682" s="27" t="s">
        <v>908</v>
      </c>
      <c r="C1682" s="23">
        <v>65</v>
      </c>
      <c r="D1682" s="20" t="s">
        <v>1090</v>
      </c>
      <c r="E1682" s="20" t="s">
        <v>23</v>
      </c>
      <c r="F1682" s="16">
        <v>130</v>
      </c>
      <c r="G1682" s="16">
        <v>117</v>
      </c>
      <c r="H1682" s="20" t="s">
        <v>1063</v>
      </c>
      <c r="I1682" s="20" t="s">
        <v>1003</v>
      </c>
      <c r="J1682" s="32"/>
      <c r="K1682" s="104">
        <v>65</v>
      </c>
      <c r="L1682" s="33"/>
      <c r="M1682" s="33"/>
      <c r="N1682" s="33"/>
    </row>
    <row r="1683" spans="1:14" s="2" customFormat="1" ht="30" customHeight="1">
      <c r="A1683" s="20" t="s">
        <v>1001</v>
      </c>
      <c r="B1683" s="27" t="s">
        <v>901</v>
      </c>
      <c r="C1683" s="23">
        <v>3</v>
      </c>
      <c r="D1683" s="20" t="s">
        <v>1033</v>
      </c>
      <c r="E1683" s="20" t="s">
        <v>23</v>
      </c>
      <c r="F1683" s="16">
        <v>6</v>
      </c>
      <c r="G1683" s="16">
        <v>5.4</v>
      </c>
      <c r="H1683" s="20" t="s">
        <v>1063</v>
      </c>
      <c r="I1683" s="20" t="s">
        <v>1003</v>
      </c>
      <c r="J1683" s="32"/>
      <c r="K1683" s="104">
        <v>3</v>
      </c>
      <c r="L1683" s="33"/>
      <c r="M1683" s="33"/>
      <c r="N1683" s="33"/>
    </row>
    <row r="1684" spans="1:14" s="2" customFormat="1" ht="30" customHeight="1">
      <c r="A1684" s="20" t="s">
        <v>1001</v>
      </c>
      <c r="B1684" s="27" t="s">
        <v>927</v>
      </c>
      <c r="C1684" s="23">
        <v>270</v>
      </c>
      <c r="D1684" s="20" t="s">
        <v>1091</v>
      </c>
      <c r="E1684" s="20" t="s">
        <v>23</v>
      </c>
      <c r="F1684" s="16">
        <v>540</v>
      </c>
      <c r="G1684" s="16">
        <v>486</v>
      </c>
      <c r="H1684" s="20" t="s">
        <v>1063</v>
      </c>
      <c r="I1684" s="20" t="s">
        <v>1003</v>
      </c>
      <c r="J1684" s="32"/>
      <c r="K1684" s="104">
        <v>270</v>
      </c>
      <c r="L1684" s="33"/>
      <c r="M1684" s="33"/>
      <c r="N1684" s="33"/>
    </row>
    <row r="1685" spans="1:14" s="2" customFormat="1" ht="30" customHeight="1">
      <c r="A1685" s="20" t="s">
        <v>1001</v>
      </c>
      <c r="B1685" s="27" t="s">
        <v>914</v>
      </c>
      <c r="C1685" s="23">
        <v>39</v>
      </c>
      <c r="D1685" s="20" t="s">
        <v>1092</v>
      </c>
      <c r="E1685" s="40" t="s">
        <v>23</v>
      </c>
      <c r="F1685" s="16">
        <v>78</v>
      </c>
      <c r="G1685" s="16">
        <v>70.2</v>
      </c>
      <c r="H1685" s="20" t="s">
        <v>1063</v>
      </c>
      <c r="I1685" s="20" t="s">
        <v>1003</v>
      </c>
      <c r="J1685" s="32"/>
      <c r="K1685" s="104">
        <v>39</v>
      </c>
      <c r="L1685" s="33"/>
      <c r="M1685" s="33"/>
      <c r="N1685" s="33"/>
    </row>
    <row r="1686" spans="1:14" s="2" customFormat="1" ht="30" customHeight="1">
      <c r="A1686" s="20" t="s">
        <v>1001</v>
      </c>
      <c r="B1686" s="27" t="s">
        <v>905</v>
      </c>
      <c r="C1686" s="23">
        <v>56</v>
      </c>
      <c r="D1686" s="20" t="s">
        <v>1093</v>
      </c>
      <c r="E1686" s="40" t="s">
        <v>23</v>
      </c>
      <c r="F1686" s="16">
        <v>112</v>
      </c>
      <c r="G1686" s="16">
        <v>100.8</v>
      </c>
      <c r="H1686" s="20" t="s">
        <v>1063</v>
      </c>
      <c r="I1686" s="20" t="s">
        <v>1003</v>
      </c>
      <c r="J1686" s="32"/>
      <c r="K1686" s="104">
        <v>56</v>
      </c>
      <c r="L1686" s="33"/>
      <c r="M1686" s="33"/>
      <c r="N1686" s="33"/>
    </row>
    <row r="1687" spans="1:14" s="2" customFormat="1" ht="30" customHeight="1">
      <c r="A1687" s="20" t="s">
        <v>1001</v>
      </c>
      <c r="B1687" s="27" t="s">
        <v>922</v>
      </c>
      <c r="C1687" s="23">
        <v>7</v>
      </c>
      <c r="D1687" s="20" t="s">
        <v>1094</v>
      </c>
      <c r="E1687" s="40" t="s">
        <v>23</v>
      </c>
      <c r="F1687" s="16">
        <v>14</v>
      </c>
      <c r="G1687" s="16">
        <v>12.6</v>
      </c>
      <c r="H1687" s="20" t="s">
        <v>1063</v>
      </c>
      <c r="I1687" s="20" t="s">
        <v>1003</v>
      </c>
      <c r="J1687" s="32"/>
      <c r="K1687" s="104">
        <v>7</v>
      </c>
      <c r="L1687" s="33"/>
      <c r="M1687" s="33"/>
      <c r="N1687" s="33"/>
    </row>
    <row r="1688" spans="1:14" s="2" customFormat="1" ht="30" customHeight="1">
      <c r="A1688" s="20" t="s">
        <v>1001</v>
      </c>
      <c r="B1688" s="27" t="s">
        <v>938</v>
      </c>
      <c r="C1688" s="23">
        <v>117</v>
      </c>
      <c r="D1688" s="20" t="s">
        <v>1095</v>
      </c>
      <c r="E1688" s="40" t="s">
        <v>23</v>
      </c>
      <c r="F1688" s="16">
        <v>234</v>
      </c>
      <c r="G1688" s="16">
        <v>210.6</v>
      </c>
      <c r="H1688" s="20" t="s">
        <v>1063</v>
      </c>
      <c r="I1688" s="20" t="s">
        <v>1003</v>
      </c>
      <c r="J1688" s="32"/>
      <c r="K1688" s="104">
        <v>117</v>
      </c>
      <c r="L1688" s="33"/>
      <c r="M1688" s="33"/>
      <c r="N1688" s="33"/>
    </row>
    <row r="1689" spans="1:14" s="2" customFormat="1" ht="30" customHeight="1">
      <c r="A1689" s="20" t="s">
        <v>1001</v>
      </c>
      <c r="B1689" s="27" t="s">
        <v>939</v>
      </c>
      <c r="C1689" s="23">
        <v>55</v>
      </c>
      <c r="D1689" s="20" t="s">
        <v>1096</v>
      </c>
      <c r="E1689" s="40" t="s">
        <v>23</v>
      </c>
      <c r="F1689" s="23">
        <v>110</v>
      </c>
      <c r="G1689" s="23">
        <v>99</v>
      </c>
      <c r="H1689" s="20" t="s">
        <v>1063</v>
      </c>
      <c r="I1689" s="20" t="s">
        <v>1003</v>
      </c>
      <c r="J1689" s="32"/>
      <c r="K1689" s="104">
        <v>55</v>
      </c>
      <c r="L1689" s="33"/>
      <c r="M1689" s="33"/>
      <c r="N1689" s="33"/>
    </row>
    <row r="1690" spans="1:14" s="2" customFormat="1" ht="30" customHeight="1">
      <c r="A1690" s="20" t="s">
        <v>1001</v>
      </c>
      <c r="B1690" s="27" t="s">
        <v>907</v>
      </c>
      <c r="C1690" s="23">
        <v>40</v>
      </c>
      <c r="D1690" s="20" t="s">
        <v>1097</v>
      </c>
      <c r="E1690" s="40" t="s">
        <v>23</v>
      </c>
      <c r="F1690" s="20">
        <v>80</v>
      </c>
      <c r="G1690" s="16">
        <v>72</v>
      </c>
      <c r="H1690" s="20" t="s">
        <v>1063</v>
      </c>
      <c r="I1690" s="20" t="s">
        <v>1003</v>
      </c>
      <c r="J1690" s="32"/>
      <c r="K1690" s="104">
        <v>40</v>
      </c>
      <c r="L1690" s="33"/>
      <c r="M1690" s="33"/>
      <c r="N1690" s="33"/>
    </row>
    <row r="1691" spans="1:14" s="2" customFormat="1" ht="30" customHeight="1">
      <c r="A1691" s="20" t="s">
        <v>1001</v>
      </c>
      <c r="B1691" s="27" t="s">
        <v>936</v>
      </c>
      <c r="C1691" s="23">
        <v>40</v>
      </c>
      <c r="D1691" s="20" t="s">
        <v>1098</v>
      </c>
      <c r="E1691" s="40" t="s">
        <v>23</v>
      </c>
      <c r="F1691" s="20">
        <v>80</v>
      </c>
      <c r="G1691" s="16">
        <v>72</v>
      </c>
      <c r="H1691" s="20" t="s">
        <v>1063</v>
      </c>
      <c r="I1691" s="20" t="s">
        <v>1003</v>
      </c>
      <c r="J1691" s="32"/>
      <c r="K1691" s="104">
        <v>40</v>
      </c>
      <c r="L1691" s="33"/>
      <c r="M1691" s="33"/>
      <c r="N1691" s="33"/>
    </row>
    <row r="1692" spans="1:14" s="2" customFormat="1" ht="30" customHeight="1">
      <c r="A1692" s="20" t="s">
        <v>1001</v>
      </c>
      <c r="B1692" s="27" t="s">
        <v>911</v>
      </c>
      <c r="C1692" s="23">
        <v>5</v>
      </c>
      <c r="D1692" s="20" t="s">
        <v>1099</v>
      </c>
      <c r="E1692" s="40" t="s">
        <v>23</v>
      </c>
      <c r="F1692" s="20">
        <v>10</v>
      </c>
      <c r="G1692" s="16">
        <v>9</v>
      </c>
      <c r="H1692" s="20" t="s">
        <v>1063</v>
      </c>
      <c r="I1692" s="20" t="s">
        <v>1003</v>
      </c>
      <c r="J1692" s="32"/>
      <c r="K1692" s="104">
        <v>5</v>
      </c>
      <c r="L1692" s="33"/>
      <c r="M1692" s="33"/>
      <c r="N1692" s="33"/>
    </row>
    <row r="1693" spans="1:14" s="2" customFormat="1" ht="30" customHeight="1">
      <c r="A1693" s="20" t="s">
        <v>1001</v>
      </c>
      <c r="B1693" s="27" t="s">
        <v>917</v>
      </c>
      <c r="C1693" s="23">
        <v>24</v>
      </c>
      <c r="D1693" s="20" t="s">
        <v>1100</v>
      </c>
      <c r="E1693" s="40" t="s">
        <v>23</v>
      </c>
      <c r="F1693" s="20">
        <v>48</v>
      </c>
      <c r="G1693" s="16">
        <v>43.2</v>
      </c>
      <c r="H1693" s="20" t="s">
        <v>1063</v>
      </c>
      <c r="I1693" s="20" t="s">
        <v>1003</v>
      </c>
      <c r="J1693" s="32"/>
      <c r="K1693" s="104">
        <v>24</v>
      </c>
      <c r="L1693" s="33"/>
      <c r="M1693" s="33"/>
      <c r="N1693" s="33"/>
    </row>
    <row r="1694" spans="1:14" s="2" customFormat="1" ht="30" customHeight="1">
      <c r="A1694" s="20" t="s">
        <v>1001</v>
      </c>
      <c r="B1694" s="27" t="s">
        <v>921</v>
      </c>
      <c r="C1694" s="23">
        <v>258</v>
      </c>
      <c r="D1694" s="20" t="s">
        <v>1101</v>
      </c>
      <c r="E1694" s="40" t="s">
        <v>23</v>
      </c>
      <c r="F1694" s="20">
        <v>516</v>
      </c>
      <c r="G1694" s="16">
        <v>464.4</v>
      </c>
      <c r="H1694" s="20" t="s">
        <v>1063</v>
      </c>
      <c r="I1694" s="20" t="s">
        <v>1003</v>
      </c>
      <c r="J1694" s="32"/>
      <c r="K1694" s="104">
        <v>258</v>
      </c>
      <c r="L1694" s="33"/>
      <c r="M1694" s="33"/>
      <c r="N1694" s="33"/>
    </row>
    <row r="1695" spans="1:14" s="2" customFormat="1" ht="30" customHeight="1">
      <c r="A1695" s="20" t="s">
        <v>1001</v>
      </c>
      <c r="B1695" s="27" t="s">
        <v>948</v>
      </c>
      <c r="C1695" s="23">
        <v>36</v>
      </c>
      <c r="D1695" s="20" t="s">
        <v>1018</v>
      </c>
      <c r="E1695" s="40" t="s">
        <v>23</v>
      </c>
      <c r="F1695" s="20">
        <v>72</v>
      </c>
      <c r="G1695" s="16">
        <v>64.8</v>
      </c>
      <c r="H1695" s="20" t="s">
        <v>1063</v>
      </c>
      <c r="I1695" s="20" t="s">
        <v>1003</v>
      </c>
      <c r="J1695" s="32"/>
      <c r="K1695" s="104">
        <v>36</v>
      </c>
      <c r="L1695" s="33"/>
      <c r="M1695" s="33"/>
      <c r="N1695" s="33"/>
    </row>
    <row r="1696" spans="1:14" s="2" customFormat="1" ht="30" customHeight="1">
      <c r="A1696" s="20" t="s">
        <v>1001</v>
      </c>
      <c r="B1696" s="27" t="s">
        <v>931</v>
      </c>
      <c r="C1696" s="23">
        <v>64</v>
      </c>
      <c r="D1696" s="20" t="s">
        <v>1102</v>
      </c>
      <c r="E1696" s="40" t="s">
        <v>23</v>
      </c>
      <c r="F1696" s="20">
        <v>128</v>
      </c>
      <c r="G1696" s="16">
        <v>115.2</v>
      </c>
      <c r="H1696" s="20" t="s">
        <v>1063</v>
      </c>
      <c r="I1696" s="20" t="s">
        <v>1003</v>
      </c>
      <c r="J1696" s="32"/>
      <c r="K1696" s="104">
        <v>64</v>
      </c>
      <c r="L1696" s="33"/>
      <c r="M1696" s="33"/>
      <c r="N1696" s="33"/>
    </row>
    <row r="1697" spans="1:14" s="2" customFormat="1" ht="30" customHeight="1">
      <c r="A1697" s="20" t="s">
        <v>1001</v>
      </c>
      <c r="B1697" s="27" t="s">
        <v>923</v>
      </c>
      <c r="C1697" s="23">
        <v>109</v>
      </c>
      <c r="D1697" s="20" t="s">
        <v>1103</v>
      </c>
      <c r="E1697" s="40" t="s">
        <v>23</v>
      </c>
      <c r="F1697" s="20">
        <v>218</v>
      </c>
      <c r="G1697" s="16">
        <v>196.2</v>
      </c>
      <c r="H1697" s="20" t="s">
        <v>1063</v>
      </c>
      <c r="I1697" s="20" t="s">
        <v>1003</v>
      </c>
      <c r="J1697" s="32"/>
      <c r="K1697" s="104">
        <v>109</v>
      </c>
      <c r="L1697" s="33"/>
      <c r="M1697" s="33"/>
      <c r="N1697" s="33"/>
    </row>
    <row r="1698" spans="1:14" s="2" customFormat="1" ht="30" customHeight="1">
      <c r="A1698" s="20" t="s">
        <v>1001</v>
      </c>
      <c r="B1698" s="27" t="s">
        <v>915</v>
      </c>
      <c r="C1698" s="23">
        <v>17</v>
      </c>
      <c r="D1698" s="20" t="s">
        <v>1104</v>
      </c>
      <c r="E1698" s="40" t="s">
        <v>23</v>
      </c>
      <c r="F1698" s="20">
        <v>34</v>
      </c>
      <c r="G1698" s="16">
        <v>30.6</v>
      </c>
      <c r="H1698" s="20" t="s">
        <v>1063</v>
      </c>
      <c r="I1698" s="20" t="s">
        <v>1003</v>
      </c>
      <c r="J1698" s="32"/>
      <c r="K1698" s="104">
        <v>17</v>
      </c>
      <c r="L1698" s="33"/>
      <c r="M1698" s="33"/>
      <c r="N1698" s="33"/>
    </row>
    <row r="1699" spans="1:14" s="2" customFormat="1" ht="27.75" customHeight="1">
      <c r="A1699" s="16" t="s">
        <v>1105</v>
      </c>
      <c r="B1699" s="20" t="s">
        <v>1106</v>
      </c>
      <c r="C1699" s="20"/>
      <c r="D1699" s="20"/>
      <c r="E1699" s="20"/>
      <c r="F1699" s="20">
        <f aca="true" t="shared" si="39" ref="F1699:K1699">SUM(F1700:F1790)</f>
        <v>4704.989999999999</v>
      </c>
      <c r="G1699" s="20">
        <f t="shared" si="39"/>
        <v>3400</v>
      </c>
      <c r="H1699" s="20">
        <f t="shared" si="39"/>
        <v>0</v>
      </c>
      <c r="I1699" s="20">
        <f t="shared" si="39"/>
        <v>0</v>
      </c>
      <c r="J1699" s="32">
        <f t="shared" si="39"/>
        <v>65</v>
      </c>
      <c r="K1699" s="32">
        <f t="shared" si="39"/>
        <v>1528</v>
      </c>
      <c r="L1699" s="33"/>
      <c r="M1699" s="33"/>
      <c r="N1699" s="33"/>
    </row>
    <row r="1700" spans="1:14" s="2" customFormat="1" ht="34.5" customHeight="1">
      <c r="A1700" s="20" t="s">
        <v>1107</v>
      </c>
      <c r="B1700" s="20" t="s">
        <v>1108</v>
      </c>
      <c r="C1700" s="20" t="s">
        <v>1109</v>
      </c>
      <c r="D1700" s="20" t="s">
        <v>1110</v>
      </c>
      <c r="E1700" s="24" t="s">
        <v>23</v>
      </c>
      <c r="F1700" s="20">
        <v>72.85</v>
      </c>
      <c r="G1700" s="20">
        <v>50</v>
      </c>
      <c r="H1700" s="20" t="s">
        <v>278</v>
      </c>
      <c r="I1700" s="20" t="s">
        <v>1111</v>
      </c>
      <c r="J1700" s="32">
        <v>1</v>
      </c>
      <c r="K1700" s="32">
        <v>42</v>
      </c>
      <c r="L1700" s="33">
        <v>1</v>
      </c>
      <c r="M1700" s="33"/>
      <c r="N1700" s="33"/>
    </row>
    <row r="1701" spans="1:14" s="2" customFormat="1" ht="34.5" customHeight="1">
      <c r="A1701" s="20" t="s">
        <v>1107</v>
      </c>
      <c r="B1701" s="20" t="s">
        <v>281</v>
      </c>
      <c r="C1701" s="20" t="s">
        <v>1112</v>
      </c>
      <c r="D1701" s="20" t="s">
        <v>1113</v>
      </c>
      <c r="E1701" s="24" t="s">
        <v>23</v>
      </c>
      <c r="F1701" s="20">
        <v>17</v>
      </c>
      <c r="G1701" s="20">
        <v>12</v>
      </c>
      <c r="H1701" s="20" t="s">
        <v>278</v>
      </c>
      <c r="I1701" s="20" t="s">
        <v>1111</v>
      </c>
      <c r="J1701" s="32"/>
      <c r="K1701" s="32"/>
      <c r="L1701" s="33">
        <v>2</v>
      </c>
      <c r="M1701" s="33"/>
      <c r="N1701" s="33"/>
    </row>
    <row r="1702" spans="1:14" s="2" customFormat="1" ht="34.5" customHeight="1">
      <c r="A1702" s="20" t="s">
        <v>1107</v>
      </c>
      <c r="B1702" s="20" t="s">
        <v>391</v>
      </c>
      <c r="C1702" s="20" t="s">
        <v>1114</v>
      </c>
      <c r="D1702" s="20" t="s">
        <v>1115</v>
      </c>
      <c r="E1702" s="24" t="s">
        <v>23</v>
      </c>
      <c r="F1702" s="20">
        <v>79.8</v>
      </c>
      <c r="G1702" s="20">
        <v>60</v>
      </c>
      <c r="H1702" s="20" t="s">
        <v>278</v>
      </c>
      <c r="I1702" s="20" t="s">
        <v>1111</v>
      </c>
      <c r="J1702" s="32">
        <v>1</v>
      </c>
      <c r="K1702" s="32">
        <v>31</v>
      </c>
      <c r="L1702" s="33">
        <v>3</v>
      </c>
      <c r="M1702" s="33"/>
      <c r="N1702" s="33"/>
    </row>
    <row r="1703" spans="1:14" s="2" customFormat="1" ht="34.5" customHeight="1">
      <c r="A1703" s="20" t="s">
        <v>1107</v>
      </c>
      <c r="B1703" s="20" t="s">
        <v>79</v>
      </c>
      <c r="C1703" s="20" t="s">
        <v>1116</v>
      </c>
      <c r="D1703" s="20" t="s">
        <v>1117</v>
      </c>
      <c r="E1703" s="24" t="s">
        <v>23</v>
      </c>
      <c r="F1703" s="20">
        <v>13</v>
      </c>
      <c r="G1703" s="20">
        <v>5</v>
      </c>
      <c r="H1703" s="20" t="s">
        <v>278</v>
      </c>
      <c r="I1703" s="20" t="s">
        <v>1111</v>
      </c>
      <c r="J1703" s="32">
        <v>1</v>
      </c>
      <c r="K1703" s="32"/>
      <c r="L1703" s="33">
        <v>4</v>
      </c>
      <c r="M1703" s="33"/>
      <c r="N1703" s="33"/>
    </row>
    <row r="1704" spans="1:14" s="2" customFormat="1" ht="34.5" customHeight="1">
      <c r="A1704" s="20" t="s">
        <v>1107</v>
      </c>
      <c r="B1704" s="20" t="s">
        <v>387</v>
      </c>
      <c r="C1704" s="20" t="s">
        <v>1112</v>
      </c>
      <c r="D1704" s="20" t="s">
        <v>1113</v>
      </c>
      <c r="E1704" s="24" t="s">
        <v>23</v>
      </c>
      <c r="F1704" s="20">
        <v>18</v>
      </c>
      <c r="G1704" s="20">
        <v>13</v>
      </c>
      <c r="H1704" s="20" t="s">
        <v>278</v>
      </c>
      <c r="I1704" s="20" t="s">
        <v>1111</v>
      </c>
      <c r="J1704" s="32"/>
      <c r="K1704" s="32"/>
      <c r="L1704" s="33">
        <v>5</v>
      </c>
      <c r="M1704" s="33"/>
      <c r="N1704" s="33"/>
    </row>
    <row r="1705" spans="1:14" s="2" customFormat="1" ht="34.5" customHeight="1">
      <c r="A1705" s="20" t="s">
        <v>1107</v>
      </c>
      <c r="B1705" s="20" t="s">
        <v>341</v>
      </c>
      <c r="C1705" s="20" t="s">
        <v>1118</v>
      </c>
      <c r="D1705" s="20" t="s">
        <v>1115</v>
      </c>
      <c r="E1705" s="24" t="s">
        <v>23</v>
      </c>
      <c r="F1705" s="20">
        <v>71.16</v>
      </c>
      <c r="G1705" s="20">
        <v>55</v>
      </c>
      <c r="H1705" s="20" t="s">
        <v>278</v>
      </c>
      <c r="I1705" s="20" t="s">
        <v>1111</v>
      </c>
      <c r="J1705" s="32">
        <v>1</v>
      </c>
      <c r="K1705" s="32"/>
      <c r="L1705" s="33">
        <v>6</v>
      </c>
      <c r="M1705" s="33"/>
      <c r="N1705" s="33"/>
    </row>
    <row r="1706" spans="1:14" s="2" customFormat="1" ht="34.5" customHeight="1">
      <c r="A1706" s="20" t="s">
        <v>1107</v>
      </c>
      <c r="B1706" s="20" t="s">
        <v>22</v>
      </c>
      <c r="C1706" s="20" t="s">
        <v>1116</v>
      </c>
      <c r="D1706" s="20" t="s">
        <v>1117</v>
      </c>
      <c r="E1706" s="24" t="s">
        <v>23</v>
      </c>
      <c r="F1706" s="20">
        <v>13</v>
      </c>
      <c r="G1706" s="20">
        <v>5</v>
      </c>
      <c r="H1706" s="20" t="s">
        <v>278</v>
      </c>
      <c r="I1706" s="20" t="s">
        <v>1111</v>
      </c>
      <c r="J1706" s="32">
        <v>1</v>
      </c>
      <c r="K1706" s="32"/>
      <c r="L1706" s="33">
        <v>7</v>
      </c>
      <c r="M1706" s="33"/>
      <c r="N1706" s="33"/>
    </row>
    <row r="1707" spans="1:14" s="2" customFormat="1" ht="34.5" customHeight="1">
      <c r="A1707" s="20" t="s">
        <v>1107</v>
      </c>
      <c r="B1707" s="20" t="s">
        <v>399</v>
      </c>
      <c r="C1707" s="20" t="s">
        <v>1112</v>
      </c>
      <c r="D1707" s="20" t="s">
        <v>1113</v>
      </c>
      <c r="E1707" s="24" t="s">
        <v>23</v>
      </c>
      <c r="F1707" s="20">
        <v>18</v>
      </c>
      <c r="G1707" s="20">
        <v>13</v>
      </c>
      <c r="H1707" s="20" t="s">
        <v>278</v>
      </c>
      <c r="I1707" s="20" t="s">
        <v>1111</v>
      </c>
      <c r="J1707" s="32"/>
      <c r="K1707" s="32"/>
      <c r="L1707" s="33">
        <v>8</v>
      </c>
      <c r="M1707" s="33"/>
      <c r="N1707" s="33"/>
    </row>
    <row r="1708" spans="1:14" s="2" customFormat="1" ht="34.5" customHeight="1">
      <c r="A1708" s="20" t="s">
        <v>1107</v>
      </c>
      <c r="B1708" s="20" t="s">
        <v>1119</v>
      </c>
      <c r="C1708" s="20" t="s">
        <v>1120</v>
      </c>
      <c r="D1708" s="20" t="s">
        <v>1115</v>
      </c>
      <c r="E1708" s="24" t="s">
        <v>23</v>
      </c>
      <c r="F1708" s="20">
        <v>57.59</v>
      </c>
      <c r="G1708" s="20">
        <v>45</v>
      </c>
      <c r="H1708" s="20" t="s">
        <v>278</v>
      </c>
      <c r="I1708" s="20" t="s">
        <v>1111</v>
      </c>
      <c r="J1708" s="32">
        <v>1</v>
      </c>
      <c r="K1708" s="32">
        <v>45</v>
      </c>
      <c r="L1708" s="33">
        <v>9</v>
      </c>
      <c r="M1708" s="33"/>
      <c r="N1708" s="33"/>
    </row>
    <row r="1709" spans="1:14" s="2" customFormat="1" ht="34.5" customHeight="1">
      <c r="A1709" s="20" t="s">
        <v>1107</v>
      </c>
      <c r="B1709" s="20" t="s">
        <v>210</v>
      </c>
      <c r="C1709" s="20" t="s">
        <v>1109</v>
      </c>
      <c r="D1709" s="20" t="s">
        <v>1115</v>
      </c>
      <c r="E1709" s="24" t="s">
        <v>23</v>
      </c>
      <c r="F1709" s="20">
        <v>72.85</v>
      </c>
      <c r="G1709" s="20">
        <v>50</v>
      </c>
      <c r="H1709" s="20" t="s">
        <v>278</v>
      </c>
      <c r="I1709" s="20" t="s">
        <v>1111</v>
      </c>
      <c r="J1709" s="32">
        <v>1</v>
      </c>
      <c r="K1709" s="32">
        <v>14</v>
      </c>
      <c r="L1709" s="33">
        <v>10</v>
      </c>
      <c r="M1709" s="33"/>
      <c r="N1709" s="33"/>
    </row>
    <row r="1710" spans="1:14" s="2" customFormat="1" ht="34.5" customHeight="1">
      <c r="A1710" s="20" t="s">
        <v>1107</v>
      </c>
      <c r="B1710" s="20" t="s">
        <v>404</v>
      </c>
      <c r="C1710" s="20" t="s">
        <v>1112</v>
      </c>
      <c r="D1710" s="20" t="s">
        <v>1113</v>
      </c>
      <c r="E1710" s="24" t="s">
        <v>23</v>
      </c>
      <c r="F1710" s="20">
        <v>20</v>
      </c>
      <c r="G1710" s="20">
        <v>15</v>
      </c>
      <c r="H1710" s="20" t="s">
        <v>278</v>
      </c>
      <c r="I1710" s="20" t="s">
        <v>1111</v>
      </c>
      <c r="J1710" s="32"/>
      <c r="K1710" s="32"/>
      <c r="L1710" s="33">
        <v>11</v>
      </c>
      <c r="M1710" s="33"/>
      <c r="N1710" s="33"/>
    </row>
    <row r="1711" spans="1:14" s="2" customFormat="1" ht="34.5" customHeight="1">
      <c r="A1711" s="20" t="s">
        <v>1107</v>
      </c>
      <c r="B1711" s="20" t="s">
        <v>118</v>
      </c>
      <c r="C1711" s="20" t="s">
        <v>1109</v>
      </c>
      <c r="D1711" s="20" t="s">
        <v>1115</v>
      </c>
      <c r="E1711" s="24" t="s">
        <v>23</v>
      </c>
      <c r="F1711" s="20">
        <v>92.8</v>
      </c>
      <c r="G1711" s="20">
        <v>65</v>
      </c>
      <c r="H1711" s="20" t="s">
        <v>278</v>
      </c>
      <c r="I1711" s="20" t="s">
        <v>1111</v>
      </c>
      <c r="J1711" s="32">
        <v>1</v>
      </c>
      <c r="K1711" s="32">
        <v>68</v>
      </c>
      <c r="L1711" s="33">
        <v>12</v>
      </c>
      <c r="M1711" s="33"/>
      <c r="N1711" s="33"/>
    </row>
    <row r="1712" spans="1:14" s="2" customFormat="1" ht="34.5" customHeight="1">
      <c r="A1712" s="20" t="s">
        <v>1107</v>
      </c>
      <c r="B1712" s="20" t="s">
        <v>294</v>
      </c>
      <c r="C1712" s="20" t="s">
        <v>1112</v>
      </c>
      <c r="D1712" s="20" t="s">
        <v>1113</v>
      </c>
      <c r="E1712" s="24" t="s">
        <v>23</v>
      </c>
      <c r="F1712" s="20">
        <v>17</v>
      </c>
      <c r="G1712" s="20">
        <v>12</v>
      </c>
      <c r="H1712" s="20" t="s">
        <v>278</v>
      </c>
      <c r="I1712" s="20" t="s">
        <v>1111</v>
      </c>
      <c r="J1712" s="32"/>
      <c r="K1712" s="32"/>
      <c r="L1712" s="33">
        <v>13</v>
      </c>
      <c r="M1712" s="33"/>
      <c r="N1712" s="33"/>
    </row>
    <row r="1713" spans="1:14" s="2" customFormat="1" ht="34.5" customHeight="1">
      <c r="A1713" s="20" t="s">
        <v>1107</v>
      </c>
      <c r="B1713" s="20" t="s">
        <v>241</v>
      </c>
      <c r="C1713" s="20" t="s">
        <v>1112</v>
      </c>
      <c r="D1713" s="20" t="s">
        <v>1113</v>
      </c>
      <c r="E1713" s="24" t="s">
        <v>23</v>
      </c>
      <c r="F1713" s="20">
        <v>18</v>
      </c>
      <c r="G1713" s="20">
        <v>13</v>
      </c>
      <c r="H1713" s="20" t="s">
        <v>278</v>
      </c>
      <c r="I1713" s="20" t="s">
        <v>1111</v>
      </c>
      <c r="J1713" s="32"/>
      <c r="K1713" s="32"/>
      <c r="L1713" s="33">
        <v>14</v>
      </c>
      <c r="M1713" s="33"/>
      <c r="N1713" s="33"/>
    </row>
    <row r="1714" spans="1:14" s="2" customFormat="1" ht="34.5" customHeight="1">
      <c r="A1714" s="20" t="s">
        <v>1107</v>
      </c>
      <c r="B1714" s="20" t="s">
        <v>27</v>
      </c>
      <c r="C1714" s="20" t="s">
        <v>1121</v>
      </c>
      <c r="D1714" s="20" t="s">
        <v>1115</v>
      </c>
      <c r="E1714" s="24" t="s">
        <v>23</v>
      </c>
      <c r="F1714" s="20">
        <v>69.97</v>
      </c>
      <c r="G1714" s="20">
        <v>55</v>
      </c>
      <c r="H1714" s="20" t="s">
        <v>278</v>
      </c>
      <c r="I1714" s="20" t="s">
        <v>1111</v>
      </c>
      <c r="J1714" s="32">
        <v>1</v>
      </c>
      <c r="K1714" s="32">
        <v>33</v>
      </c>
      <c r="L1714" s="33">
        <v>15</v>
      </c>
      <c r="M1714" s="33"/>
      <c r="N1714" s="33"/>
    </row>
    <row r="1715" spans="1:14" s="2" customFormat="1" ht="34.5" customHeight="1">
      <c r="A1715" s="20" t="s">
        <v>1107</v>
      </c>
      <c r="B1715" s="20" t="s">
        <v>122</v>
      </c>
      <c r="C1715" s="20" t="s">
        <v>1116</v>
      </c>
      <c r="D1715" s="20" t="s">
        <v>1117</v>
      </c>
      <c r="E1715" s="24" t="s">
        <v>23</v>
      </c>
      <c r="F1715" s="20">
        <v>13</v>
      </c>
      <c r="G1715" s="20">
        <v>5</v>
      </c>
      <c r="H1715" s="20" t="s">
        <v>278</v>
      </c>
      <c r="I1715" s="20" t="s">
        <v>1111</v>
      </c>
      <c r="J1715" s="32">
        <v>1</v>
      </c>
      <c r="K1715" s="32"/>
      <c r="L1715" s="33">
        <v>16</v>
      </c>
      <c r="M1715" s="33"/>
      <c r="N1715" s="33"/>
    </row>
    <row r="1716" spans="1:14" s="2" customFormat="1" ht="34.5" customHeight="1">
      <c r="A1716" s="20" t="s">
        <v>1107</v>
      </c>
      <c r="B1716" s="20" t="s">
        <v>1122</v>
      </c>
      <c r="C1716" s="20" t="s">
        <v>1112</v>
      </c>
      <c r="D1716" s="20" t="s">
        <v>1113</v>
      </c>
      <c r="E1716" s="24" t="s">
        <v>23</v>
      </c>
      <c r="F1716" s="20">
        <v>18</v>
      </c>
      <c r="G1716" s="20">
        <v>13</v>
      </c>
      <c r="H1716" s="20" t="s">
        <v>278</v>
      </c>
      <c r="I1716" s="20" t="s">
        <v>1111</v>
      </c>
      <c r="J1716" s="32"/>
      <c r="K1716" s="32"/>
      <c r="L1716" s="33">
        <v>17</v>
      </c>
      <c r="M1716" s="33"/>
      <c r="N1716" s="33"/>
    </row>
    <row r="1717" spans="1:14" s="2" customFormat="1" ht="34.5" customHeight="1">
      <c r="A1717" s="20" t="s">
        <v>1107</v>
      </c>
      <c r="B1717" s="20" t="s">
        <v>28</v>
      </c>
      <c r="C1717" s="20" t="s">
        <v>1116</v>
      </c>
      <c r="D1717" s="20" t="s">
        <v>1117</v>
      </c>
      <c r="E1717" s="24" t="s">
        <v>23</v>
      </c>
      <c r="F1717" s="20">
        <v>13</v>
      </c>
      <c r="G1717" s="20">
        <v>5</v>
      </c>
      <c r="H1717" s="20" t="s">
        <v>278</v>
      </c>
      <c r="I1717" s="20" t="s">
        <v>1111</v>
      </c>
      <c r="J1717" s="32">
        <v>1</v>
      </c>
      <c r="K1717" s="32"/>
      <c r="L1717" s="33">
        <v>18</v>
      </c>
      <c r="M1717" s="33"/>
      <c r="N1717" s="33"/>
    </row>
    <row r="1718" spans="1:14" s="2" customFormat="1" ht="34.5" customHeight="1">
      <c r="A1718" s="20" t="s">
        <v>1107</v>
      </c>
      <c r="B1718" s="20" t="s">
        <v>555</v>
      </c>
      <c r="C1718" s="20" t="s">
        <v>1112</v>
      </c>
      <c r="D1718" s="20" t="s">
        <v>1113</v>
      </c>
      <c r="E1718" s="24" t="s">
        <v>23</v>
      </c>
      <c r="F1718" s="20">
        <v>20</v>
      </c>
      <c r="G1718" s="20">
        <v>15</v>
      </c>
      <c r="H1718" s="20" t="s">
        <v>278</v>
      </c>
      <c r="I1718" s="20" t="s">
        <v>1111</v>
      </c>
      <c r="J1718" s="32"/>
      <c r="K1718" s="32"/>
      <c r="L1718" s="33">
        <v>19</v>
      </c>
      <c r="M1718" s="33"/>
      <c r="N1718" s="33"/>
    </row>
    <row r="1719" spans="1:14" s="2" customFormat="1" ht="34.5" customHeight="1">
      <c r="A1719" s="20" t="s">
        <v>1107</v>
      </c>
      <c r="B1719" s="20" t="s">
        <v>1123</v>
      </c>
      <c r="C1719" s="20" t="s">
        <v>1112</v>
      </c>
      <c r="D1719" s="20" t="s">
        <v>1113</v>
      </c>
      <c r="E1719" s="24" t="s">
        <v>23</v>
      </c>
      <c r="F1719" s="20">
        <v>16</v>
      </c>
      <c r="G1719" s="20">
        <v>11</v>
      </c>
      <c r="H1719" s="20" t="s">
        <v>278</v>
      </c>
      <c r="I1719" s="20" t="s">
        <v>1111</v>
      </c>
      <c r="J1719" s="32"/>
      <c r="K1719" s="32"/>
      <c r="L1719" s="33">
        <v>20</v>
      </c>
      <c r="M1719" s="33"/>
      <c r="N1719" s="33"/>
    </row>
    <row r="1720" spans="1:14" s="2" customFormat="1" ht="34.5" customHeight="1">
      <c r="A1720" s="20" t="s">
        <v>1107</v>
      </c>
      <c r="B1720" s="20" t="s">
        <v>29</v>
      </c>
      <c r="C1720" s="20" t="s">
        <v>1124</v>
      </c>
      <c r="D1720" s="20" t="s">
        <v>1115</v>
      </c>
      <c r="E1720" s="24" t="s">
        <v>23</v>
      </c>
      <c r="F1720" s="20">
        <v>67.7</v>
      </c>
      <c r="G1720" s="20">
        <v>50</v>
      </c>
      <c r="H1720" s="20" t="s">
        <v>278</v>
      </c>
      <c r="I1720" s="20" t="s">
        <v>1111</v>
      </c>
      <c r="J1720" s="32">
        <v>1</v>
      </c>
      <c r="K1720" s="32">
        <v>25</v>
      </c>
      <c r="L1720" s="33">
        <v>21</v>
      </c>
      <c r="M1720" s="33"/>
      <c r="N1720" s="33"/>
    </row>
    <row r="1721" spans="1:14" s="2" customFormat="1" ht="34.5" customHeight="1">
      <c r="A1721" s="20" t="s">
        <v>1107</v>
      </c>
      <c r="B1721" s="20" t="s">
        <v>425</v>
      </c>
      <c r="C1721" s="20" t="s">
        <v>1109</v>
      </c>
      <c r="D1721" s="20" t="s">
        <v>1115</v>
      </c>
      <c r="E1721" s="24" t="s">
        <v>23</v>
      </c>
      <c r="F1721" s="20">
        <v>72.85</v>
      </c>
      <c r="G1721" s="20">
        <v>50</v>
      </c>
      <c r="H1721" s="20" t="s">
        <v>278</v>
      </c>
      <c r="I1721" s="20" t="s">
        <v>1111</v>
      </c>
      <c r="J1721" s="32">
        <v>1</v>
      </c>
      <c r="K1721" s="32">
        <v>28</v>
      </c>
      <c r="L1721" s="33">
        <v>22</v>
      </c>
      <c r="M1721" s="33"/>
      <c r="N1721" s="33"/>
    </row>
    <row r="1722" spans="1:14" s="2" customFormat="1" ht="34.5" customHeight="1">
      <c r="A1722" s="20" t="s">
        <v>1107</v>
      </c>
      <c r="B1722" s="20" t="s">
        <v>253</v>
      </c>
      <c r="C1722" s="20" t="s">
        <v>1124</v>
      </c>
      <c r="D1722" s="20" t="s">
        <v>1115</v>
      </c>
      <c r="E1722" s="24" t="s">
        <v>23</v>
      </c>
      <c r="F1722" s="20">
        <v>72.54</v>
      </c>
      <c r="G1722" s="20">
        <v>50</v>
      </c>
      <c r="H1722" s="20" t="s">
        <v>278</v>
      </c>
      <c r="I1722" s="20" t="s">
        <v>1111</v>
      </c>
      <c r="J1722" s="32">
        <v>1</v>
      </c>
      <c r="K1722" s="32">
        <v>48</v>
      </c>
      <c r="L1722" s="33">
        <v>23</v>
      </c>
      <c r="M1722" s="33"/>
      <c r="N1722" s="33"/>
    </row>
    <row r="1723" spans="1:14" s="2" customFormat="1" ht="34.5" customHeight="1">
      <c r="A1723" s="20" t="s">
        <v>1107</v>
      </c>
      <c r="B1723" s="20" t="s">
        <v>31</v>
      </c>
      <c r="C1723" s="20" t="s">
        <v>1109</v>
      </c>
      <c r="D1723" s="20" t="s">
        <v>1115</v>
      </c>
      <c r="E1723" s="24" t="s">
        <v>23</v>
      </c>
      <c r="F1723" s="20">
        <v>92.8</v>
      </c>
      <c r="G1723" s="20">
        <v>65</v>
      </c>
      <c r="H1723" s="20" t="s">
        <v>278</v>
      </c>
      <c r="I1723" s="20" t="s">
        <v>1111</v>
      </c>
      <c r="J1723" s="32">
        <v>1</v>
      </c>
      <c r="K1723" s="32">
        <v>26</v>
      </c>
      <c r="L1723" s="33">
        <v>24</v>
      </c>
      <c r="M1723" s="33"/>
      <c r="N1723" s="33"/>
    </row>
    <row r="1724" spans="1:14" s="2" customFormat="1" ht="34.5" customHeight="1">
      <c r="A1724" s="20" t="s">
        <v>1107</v>
      </c>
      <c r="B1724" s="20" t="s">
        <v>874</v>
      </c>
      <c r="C1724" s="20" t="s">
        <v>1112</v>
      </c>
      <c r="D1724" s="20" t="s">
        <v>1113</v>
      </c>
      <c r="E1724" s="24" t="s">
        <v>23</v>
      </c>
      <c r="F1724" s="20">
        <v>17</v>
      </c>
      <c r="G1724" s="20">
        <v>12</v>
      </c>
      <c r="H1724" s="20" t="s">
        <v>278</v>
      </c>
      <c r="I1724" s="20" t="s">
        <v>1111</v>
      </c>
      <c r="J1724" s="32"/>
      <c r="K1724" s="32"/>
      <c r="L1724" s="33">
        <v>25</v>
      </c>
      <c r="M1724" s="33"/>
      <c r="N1724" s="33"/>
    </row>
    <row r="1725" spans="1:14" s="2" customFormat="1" ht="34.5" customHeight="1">
      <c r="A1725" s="20" t="s">
        <v>1107</v>
      </c>
      <c r="B1725" s="20" t="s">
        <v>303</v>
      </c>
      <c r="C1725" s="20" t="s">
        <v>1125</v>
      </c>
      <c r="D1725" s="20" t="s">
        <v>1115</v>
      </c>
      <c r="E1725" s="24" t="s">
        <v>23</v>
      </c>
      <c r="F1725" s="20">
        <v>35.42</v>
      </c>
      <c r="G1725" s="20">
        <v>17.83</v>
      </c>
      <c r="H1725" s="20" t="s">
        <v>278</v>
      </c>
      <c r="I1725" s="20" t="s">
        <v>1111</v>
      </c>
      <c r="J1725" s="32">
        <v>1</v>
      </c>
      <c r="K1725" s="32">
        <v>15</v>
      </c>
      <c r="L1725" s="33">
        <v>26</v>
      </c>
      <c r="M1725" s="33"/>
      <c r="N1725" s="33"/>
    </row>
    <row r="1726" spans="1:14" s="2" customFormat="1" ht="34.5" customHeight="1">
      <c r="A1726" s="20" t="s">
        <v>1107</v>
      </c>
      <c r="B1726" s="20" t="s">
        <v>173</v>
      </c>
      <c r="C1726" s="20" t="s">
        <v>1126</v>
      </c>
      <c r="D1726" s="20"/>
      <c r="E1726" s="24" t="s">
        <v>23</v>
      </c>
      <c r="F1726" s="20">
        <v>66.14</v>
      </c>
      <c r="G1726" s="20">
        <v>45.88</v>
      </c>
      <c r="H1726" s="20" t="s">
        <v>278</v>
      </c>
      <c r="I1726" s="20" t="s">
        <v>1111</v>
      </c>
      <c r="J1726" s="32">
        <v>1</v>
      </c>
      <c r="K1726" s="32">
        <v>6</v>
      </c>
      <c r="L1726" s="33">
        <v>27</v>
      </c>
      <c r="M1726" s="33"/>
      <c r="N1726" s="33"/>
    </row>
    <row r="1727" spans="1:14" s="2" customFormat="1" ht="34.5" customHeight="1">
      <c r="A1727" s="20" t="s">
        <v>1107</v>
      </c>
      <c r="B1727" s="20" t="s">
        <v>172</v>
      </c>
      <c r="C1727" s="20" t="s">
        <v>1126</v>
      </c>
      <c r="D1727" s="20"/>
      <c r="E1727" s="24" t="s">
        <v>23</v>
      </c>
      <c r="F1727" s="20">
        <v>31.07</v>
      </c>
      <c r="G1727" s="20">
        <v>18.9</v>
      </c>
      <c r="H1727" s="20" t="s">
        <v>278</v>
      </c>
      <c r="I1727" s="20" t="s">
        <v>1111</v>
      </c>
      <c r="J1727" s="32">
        <v>1</v>
      </c>
      <c r="K1727" s="32">
        <v>2</v>
      </c>
      <c r="L1727" s="33">
        <v>28</v>
      </c>
      <c r="M1727" s="33"/>
      <c r="N1727" s="33"/>
    </row>
    <row r="1728" spans="1:14" s="2" customFormat="1" ht="34.5" customHeight="1">
      <c r="A1728" s="20" t="s">
        <v>1107</v>
      </c>
      <c r="B1728" s="20" t="s">
        <v>246</v>
      </c>
      <c r="C1728" s="20" t="s">
        <v>1112</v>
      </c>
      <c r="D1728" s="20" t="s">
        <v>1113</v>
      </c>
      <c r="E1728" s="24" t="s">
        <v>23</v>
      </c>
      <c r="F1728" s="20">
        <v>20</v>
      </c>
      <c r="G1728" s="20">
        <v>15</v>
      </c>
      <c r="H1728" s="20" t="s">
        <v>278</v>
      </c>
      <c r="I1728" s="20" t="s">
        <v>1111</v>
      </c>
      <c r="J1728" s="32"/>
      <c r="K1728" s="32"/>
      <c r="L1728" s="33">
        <v>29</v>
      </c>
      <c r="M1728" s="33"/>
      <c r="N1728" s="33"/>
    </row>
    <row r="1729" spans="1:14" s="2" customFormat="1" ht="34.5" customHeight="1">
      <c r="A1729" s="20" t="s">
        <v>1107</v>
      </c>
      <c r="B1729" s="20" t="s">
        <v>132</v>
      </c>
      <c r="C1729" s="20" t="s">
        <v>1127</v>
      </c>
      <c r="D1729" s="20"/>
      <c r="E1729" s="24" t="s">
        <v>23</v>
      </c>
      <c r="F1729" s="20">
        <v>11.81</v>
      </c>
      <c r="G1729" s="20">
        <v>9.08</v>
      </c>
      <c r="H1729" s="20" t="s">
        <v>278</v>
      </c>
      <c r="I1729" s="20" t="s">
        <v>1111</v>
      </c>
      <c r="J1729" s="32"/>
      <c r="K1729" s="32">
        <v>4</v>
      </c>
      <c r="L1729" s="33">
        <v>30</v>
      </c>
      <c r="M1729" s="33"/>
      <c r="N1729" s="33"/>
    </row>
    <row r="1730" spans="1:14" s="2" customFormat="1" ht="34.5" customHeight="1">
      <c r="A1730" s="20" t="s">
        <v>1107</v>
      </c>
      <c r="B1730" s="20" t="s">
        <v>435</v>
      </c>
      <c r="C1730" s="20" t="s">
        <v>1126</v>
      </c>
      <c r="D1730" s="20"/>
      <c r="E1730" s="24" t="s">
        <v>23</v>
      </c>
      <c r="F1730" s="20">
        <v>20.8</v>
      </c>
      <c r="G1730" s="20">
        <v>16</v>
      </c>
      <c r="H1730" s="20" t="s">
        <v>278</v>
      </c>
      <c r="I1730" s="20" t="s">
        <v>1111</v>
      </c>
      <c r="J1730" s="32"/>
      <c r="K1730" s="32">
        <v>1</v>
      </c>
      <c r="L1730" s="33">
        <v>31</v>
      </c>
      <c r="M1730" s="33"/>
      <c r="N1730" s="33"/>
    </row>
    <row r="1731" spans="1:14" s="2" customFormat="1" ht="34.5" customHeight="1">
      <c r="A1731" s="20" t="s">
        <v>1107</v>
      </c>
      <c r="B1731" s="20" t="s">
        <v>440</v>
      </c>
      <c r="C1731" s="20" t="s">
        <v>1126</v>
      </c>
      <c r="D1731" s="20"/>
      <c r="E1731" s="24" t="s">
        <v>23</v>
      </c>
      <c r="F1731" s="20">
        <v>44.2</v>
      </c>
      <c r="G1731" s="20">
        <v>34</v>
      </c>
      <c r="H1731" s="20" t="s">
        <v>278</v>
      </c>
      <c r="I1731" s="20" t="s">
        <v>1111</v>
      </c>
      <c r="J1731" s="32"/>
      <c r="K1731" s="32">
        <v>3</v>
      </c>
      <c r="L1731" s="33">
        <v>32</v>
      </c>
      <c r="M1731" s="33"/>
      <c r="N1731" s="33"/>
    </row>
    <row r="1732" spans="1:14" s="2" customFormat="1" ht="34.5" customHeight="1">
      <c r="A1732" s="20" t="s">
        <v>1107</v>
      </c>
      <c r="B1732" s="20" t="s">
        <v>32</v>
      </c>
      <c r="C1732" s="20" t="s">
        <v>1126</v>
      </c>
      <c r="D1732" s="20"/>
      <c r="E1732" s="24" t="s">
        <v>23</v>
      </c>
      <c r="F1732" s="20">
        <v>49.8</v>
      </c>
      <c r="G1732" s="20">
        <v>38.31</v>
      </c>
      <c r="H1732" s="20" t="s">
        <v>278</v>
      </c>
      <c r="I1732" s="20" t="s">
        <v>1111</v>
      </c>
      <c r="J1732" s="32">
        <v>1</v>
      </c>
      <c r="K1732" s="32">
        <v>5</v>
      </c>
      <c r="L1732" s="33">
        <v>33</v>
      </c>
      <c r="M1732" s="33"/>
      <c r="N1732" s="33"/>
    </row>
    <row r="1733" spans="1:14" s="2" customFormat="1" ht="34.5" customHeight="1">
      <c r="A1733" s="20" t="s">
        <v>1107</v>
      </c>
      <c r="B1733" s="20" t="s">
        <v>33</v>
      </c>
      <c r="C1733" s="20" t="s">
        <v>1109</v>
      </c>
      <c r="D1733" s="20" t="s">
        <v>1115</v>
      </c>
      <c r="E1733" s="24" t="s">
        <v>23</v>
      </c>
      <c r="F1733" s="20">
        <v>72.85</v>
      </c>
      <c r="G1733" s="20">
        <v>50</v>
      </c>
      <c r="H1733" s="20" t="s">
        <v>278</v>
      </c>
      <c r="I1733" s="20" t="s">
        <v>1111</v>
      </c>
      <c r="J1733" s="32">
        <v>1</v>
      </c>
      <c r="K1733" s="32">
        <v>19</v>
      </c>
      <c r="L1733" s="33">
        <v>34</v>
      </c>
      <c r="M1733" s="33"/>
      <c r="N1733" s="33"/>
    </row>
    <row r="1734" spans="1:14" s="2" customFormat="1" ht="34.5" customHeight="1">
      <c r="A1734" s="20" t="s">
        <v>1107</v>
      </c>
      <c r="B1734" s="20" t="s">
        <v>133</v>
      </c>
      <c r="C1734" s="20" t="s">
        <v>1116</v>
      </c>
      <c r="D1734" s="20" t="s">
        <v>1117</v>
      </c>
      <c r="E1734" s="24" t="s">
        <v>23</v>
      </c>
      <c r="F1734" s="20">
        <v>13</v>
      </c>
      <c r="G1734" s="20">
        <v>5</v>
      </c>
      <c r="H1734" s="20" t="s">
        <v>278</v>
      </c>
      <c r="I1734" s="20" t="s">
        <v>1111</v>
      </c>
      <c r="J1734" s="32">
        <v>1</v>
      </c>
      <c r="K1734" s="32"/>
      <c r="L1734" s="33">
        <v>35</v>
      </c>
      <c r="M1734" s="33"/>
      <c r="N1734" s="33"/>
    </row>
    <row r="1735" spans="1:14" s="2" customFormat="1" ht="34.5" customHeight="1">
      <c r="A1735" s="20" t="s">
        <v>1107</v>
      </c>
      <c r="B1735" s="20" t="s">
        <v>212</v>
      </c>
      <c r="C1735" s="20" t="s">
        <v>1109</v>
      </c>
      <c r="D1735" s="20" t="s">
        <v>1115</v>
      </c>
      <c r="E1735" s="24" t="s">
        <v>23</v>
      </c>
      <c r="F1735" s="20">
        <v>72.85</v>
      </c>
      <c r="G1735" s="20">
        <v>50</v>
      </c>
      <c r="H1735" s="20" t="s">
        <v>278</v>
      </c>
      <c r="I1735" s="20" t="s">
        <v>1111</v>
      </c>
      <c r="J1735" s="32">
        <v>1</v>
      </c>
      <c r="K1735" s="32">
        <v>12</v>
      </c>
      <c r="L1735" s="33">
        <v>36</v>
      </c>
      <c r="M1735" s="33"/>
      <c r="N1735" s="33"/>
    </row>
    <row r="1736" spans="1:14" s="2" customFormat="1" ht="34.5" customHeight="1">
      <c r="A1736" s="20" t="s">
        <v>1107</v>
      </c>
      <c r="B1736" s="20" t="s">
        <v>304</v>
      </c>
      <c r="C1736" s="20" t="s">
        <v>1112</v>
      </c>
      <c r="D1736" s="20" t="s">
        <v>1113</v>
      </c>
      <c r="E1736" s="24" t="s">
        <v>23</v>
      </c>
      <c r="F1736" s="20">
        <v>20</v>
      </c>
      <c r="G1736" s="20">
        <v>15</v>
      </c>
      <c r="H1736" s="20" t="s">
        <v>278</v>
      </c>
      <c r="I1736" s="20" t="s">
        <v>1111</v>
      </c>
      <c r="J1736" s="32"/>
      <c r="K1736" s="32"/>
      <c r="L1736" s="33">
        <v>37</v>
      </c>
      <c r="M1736" s="33"/>
      <c r="N1736" s="33"/>
    </row>
    <row r="1737" spans="1:14" s="2" customFormat="1" ht="34.5" customHeight="1">
      <c r="A1737" s="20" t="s">
        <v>1107</v>
      </c>
      <c r="B1737" s="20" t="s">
        <v>36</v>
      </c>
      <c r="C1737" s="20" t="s">
        <v>1109</v>
      </c>
      <c r="D1737" s="20" t="s">
        <v>1115</v>
      </c>
      <c r="E1737" s="24" t="s">
        <v>23</v>
      </c>
      <c r="F1737" s="20">
        <v>92.8</v>
      </c>
      <c r="G1737" s="20">
        <v>65</v>
      </c>
      <c r="H1737" s="20" t="s">
        <v>278</v>
      </c>
      <c r="I1737" s="20" t="s">
        <v>1111</v>
      </c>
      <c r="J1737" s="32">
        <v>1</v>
      </c>
      <c r="K1737" s="32">
        <v>19</v>
      </c>
      <c r="L1737" s="33">
        <v>38</v>
      </c>
      <c r="M1737" s="33"/>
      <c r="N1737" s="33"/>
    </row>
    <row r="1738" spans="1:14" s="2" customFormat="1" ht="34.5" customHeight="1">
      <c r="A1738" s="20" t="s">
        <v>1107</v>
      </c>
      <c r="B1738" s="20" t="s">
        <v>213</v>
      </c>
      <c r="C1738" s="20" t="s">
        <v>1109</v>
      </c>
      <c r="D1738" s="20" t="s">
        <v>1115</v>
      </c>
      <c r="E1738" s="24" t="s">
        <v>23</v>
      </c>
      <c r="F1738" s="20">
        <v>79.5</v>
      </c>
      <c r="G1738" s="20">
        <v>55</v>
      </c>
      <c r="H1738" s="20" t="s">
        <v>278</v>
      </c>
      <c r="I1738" s="20" t="s">
        <v>1111</v>
      </c>
      <c r="J1738" s="32">
        <v>1</v>
      </c>
      <c r="K1738" s="32">
        <v>51</v>
      </c>
      <c r="L1738" s="33">
        <v>39</v>
      </c>
      <c r="M1738" s="33"/>
      <c r="N1738" s="33"/>
    </row>
    <row r="1739" spans="1:14" s="2" customFormat="1" ht="34.5" customHeight="1">
      <c r="A1739" s="20" t="s">
        <v>1107</v>
      </c>
      <c r="B1739" s="20" t="s">
        <v>34</v>
      </c>
      <c r="C1739" s="20" t="s">
        <v>1109</v>
      </c>
      <c r="D1739" s="20" t="s">
        <v>1115</v>
      </c>
      <c r="E1739" s="24" t="s">
        <v>23</v>
      </c>
      <c r="F1739" s="20">
        <v>79.5</v>
      </c>
      <c r="G1739" s="20">
        <v>55</v>
      </c>
      <c r="H1739" s="20" t="s">
        <v>278</v>
      </c>
      <c r="I1739" s="20" t="s">
        <v>1111</v>
      </c>
      <c r="J1739" s="32">
        <v>1</v>
      </c>
      <c r="K1739" s="32">
        <v>40</v>
      </c>
      <c r="L1739" s="33">
        <v>40</v>
      </c>
      <c r="M1739" s="33"/>
      <c r="N1739" s="33"/>
    </row>
    <row r="1740" spans="1:14" s="2" customFormat="1" ht="34.5" customHeight="1">
      <c r="A1740" s="20" t="s">
        <v>1107</v>
      </c>
      <c r="B1740" s="20" t="s">
        <v>35</v>
      </c>
      <c r="C1740" s="20" t="s">
        <v>1116</v>
      </c>
      <c r="D1740" s="20" t="s">
        <v>1117</v>
      </c>
      <c r="E1740" s="24" t="s">
        <v>23</v>
      </c>
      <c r="F1740" s="20">
        <v>13</v>
      </c>
      <c r="G1740" s="20">
        <v>5</v>
      </c>
      <c r="H1740" s="20" t="s">
        <v>278</v>
      </c>
      <c r="I1740" s="20" t="s">
        <v>1111</v>
      </c>
      <c r="J1740" s="32">
        <v>1</v>
      </c>
      <c r="K1740" s="32"/>
      <c r="L1740" s="33">
        <v>41</v>
      </c>
      <c r="M1740" s="33"/>
      <c r="N1740" s="33"/>
    </row>
    <row r="1741" spans="1:14" s="2" customFormat="1" ht="34.5" customHeight="1">
      <c r="A1741" s="20" t="s">
        <v>1107</v>
      </c>
      <c r="B1741" s="20" t="s">
        <v>662</v>
      </c>
      <c r="C1741" s="20" t="s">
        <v>1109</v>
      </c>
      <c r="D1741" s="20" t="s">
        <v>1115</v>
      </c>
      <c r="E1741" s="24" t="s">
        <v>23</v>
      </c>
      <c r="F1741" s="20">
        <v>72.85</v>
      </c>
      <c r="G1741" s="20">
        <v>50</v>
      </c>
      <c r="H1741" s="20" t="s">
        <v>278</v>
      </c>
      <c r="I1741" s="20" t="s">
        <v>1111</v>
      </c>
      <c r="J1741" s="32">
        <v>1</v>
      </c>
      <c r="K1741" s="32">
        <v>41</v>
      </c>
      <c r="L1741" s="33">
        <v>42</v>
      </c>
      <c r="M1741" s="33"/>
      <c r="N1741" s="33"/>
    </row>
    <row r="1742" spans="1:14" s="2" customFormat="1" ht="34.5" customHeight="1">
      <c r="A1742" s="20" t="s">
        <v>1107</v>
      </c>
      <c r="B1742" s="20" t="s">
        <v>37</v>
      </c>
      <c r="C1742" s="20" t="s">
        <v>1128</v>
      </c>
      <c r="D1742" s="20" t="s">
        <v>1115</v>
      </c>
      <c r="E1742" s="24" t="s">
        <v>23</v>
      </c>
      <c r="F1742" s="20">
        <v>82.85</v>
      </c>
      <c r="G1742" s="20">
        <v>60</v>
      </c>
      <c r="H1742" s="20" t="s">
        <v>278</v>
      </c>
      <c r="I1742" s="20" t="s">
        <v>1111</v>
      </c>
      <c r="J1742" s="32">
        <v>1</v>
      </c>
      <c r="K1742" s="32">
        <v>51</v>
      </c>
      <c r="L1742" s="33">
        <v>43</v>
      </c>
      <c r="M1742" s="33"/>
      <c r="N1742" s="33"/>
    </row>
    <row r="1743" spans="1:14" s="2" customFormat="1" ht="34.5" customHeight="1">
      <c r="A1743" s="20" t="s">
        <v>1107</v>
      </c>
      <c r="B1743" s="20" t="s">
        <v>1129</v>
      </c>
      <c r="C1743" s="20" t="s">
        <v>1112</v>
      </c>
      <c r="D1743" s="20" t="s">
        <v>1113</v>
      </c>
      <c r="E1743" s="24" t="s">
        <v>23</v>
      </c>
      <c r="F1743" s="20">
        <v>15</v>
      </c>
      <c r="G1743" s="20">
        <v>10</v>
      </c>
      <c r="H1743" s="20" t="s">
        <v>278</v>
      </c>
      <c r="I1743" s="20" t="s">
        <v>1111</v>
      </c>
      <c r="J1743" s="32"/>
      <c r="K1743" s="32"/>
      <c r="L1743" s="33">
        <v>44</v>
      </c>
      <c r="M1743" s="33"/>
      <c r="N1743" s="33"/>
    </row>
    <row r="1744" spans="1:14" s="2" customFormat="1" ht="34.5" customHeight="1">
      <c r="A1744" s="20" t="s">
        <v>1107</v>
      </c>
      <c r="B1744" s="20" t="s">
        <v>177</v>
      </c>
      <c r="C1744" s="20" t="s">
        <v>1112</v>
      </c>
      <c r="D1744" s="20" t="s">
        <v>1113</v>
      </c>
      <c r="E1744" s="24" t="s">
        <v>23</v>
      </c>
      <c r="F1744" s="20">
        <v>68.43</v>
      </c>
      <c r="G1744" s="20">
        <v>50</v>
      </c>
      <c r="H1744" s="20" t="s">
        <v>278</v>
      </c>
      <c r="I1744" s="20" t="s">
        <v>1111</v>
      </c>
      <c r="J1744" s="32">
        <v>1</v>
      </c>
      <c r="K1744" s="32">
        <v>11</v>
      </c>
      <c r="L1744" s="33">
        <v>45</v>
      </c>
      <c r="M1744" s="33"/>
      <c r="N1744" s="33"/>
    </row>
    <row r="1745" spans="1:14" s="2" customFormat="1" ht="34.5" customHeight="1">
      <c r="A1745" s="20" t="s">
        <v>1107</v>
      </c>
      <c r="B1745" s="20" t="s">
        <v>476</v>
      </c>
      <c r="C1745" s="20" t="s">
        <v>1125</v>
      </c>
      <c r="D1745" s="20" t="s">
        <v>1115</v>
      </c>
      <c r="E1745" s="24" t="s">
        <v>23</v>
      </c>
      <c r="F1745" s="20">
        <v>18</v>
      </c>
      <c r="G1745" s="20">
        <v>13</v>
      </c>
      <c r="H1745" s="20" t="s">
        <v>278</v>
      </c>
      <c r="I1745" s="20" t="s">
        <v>1111</v>
      </c>
      <c r="J1745" s="32"/>
      <c r="K1745" s="32"/>
      <c r="L1745" s="33">
        <v>46</v>
      </c>
      <c r="M1745" s="33"/>
      <c r="N1745" s="33"/>
    </row>
    <row r="1746" spans="1:14" s="2" customFormat="1" ht="34.5" customHeight="1">
      <c r="A1746" s="20" t="s">
        <v>1107</v>
      </c>
      <c r="B1746" s="20" t="s">
        <v>485</v>
      </c>
      <c r="C1746" s="20" t="s">
        <v>1112</v>
      </c>
      <c r="D1746" s="20" t="s">
        <v>1113</v>
      </c>
      <c r="E1746" s="24" t="s">
        <v>23</v>
      </c>
      <c r="F1746" s="20">
        <v>18</v>
      </c>
      <c r="G1746" s="20">
        <v>13</v>
      </c>
      <c r="H1746" s="20" t="s">
        <v>278</v>
      </c>
      <c r="I1746" s="20" t="s">
        <v>1111</v>
      </c>
      <c r="J1746" s="32"/>
      <c r="K1746" s="32"/>
      <c r="L1746" s="33">
        <v>47</v>
      </c>
      <c r="M1746" s="33"/>
      <c r="N1746" s="33"/>
    </row>
    <row r="1747" spans="1:14" s="2" customFormat="1" ht="34.5" customHeight="1">
      <c r="A1747" s="20" t="s">
        <v>1107</v>
      </c>
      <c r="B1747" s="20" t="s">
        <v>255</v>
      </c>
      <c r="C1747" s="20" t="s">
        <v>1130</v>
      </c>
      <c r="D1747" s="20" t="s">
        <v>1115</v>
      </c>
      <c r="E1747" s="24" t="s">
        <v>23</v>
      </c>
      <c r="F1747" s="20">
        <v>71.1</v>
      </c>
      <c r="G1747" s="20">
        <v>50</v>
      </c>
      <c r="H1747" s="20" t="s">
        <v>278</v>
      </c>
      <c r="I1747" s="20" t="s">
        <v>1111</v>
      </c>
      <c r="J1747" s="32">
        <v>1</v>
      </c>
      <c r="K1747" s="32">
        <v>48</v>
      </c>
      <c r="L1747" s="33">
        <v>48</v>
      </c>
      <c r="M1747" s="33"/>
      <c r="N1747" s="33"/>
    </row>
    <row r="1748" spans="1:14" s="2" customFormat="1" ht="34.5" customHeight="1">
      <c r="A1748" s="20" t="s">
        <v>1107</v>
      </c>
      <c r="B1748" s="20" t="s">
        <v>141</v>
      </c>
      <c r="C1748" s="20" t="s">
        <v>1116</v>
      </c>
      <c r="D1748" s="20" t="s">
        <v>1117</v>
      </c>
      <c r="E1748" s="24" t="s">
        <v>23</v>
      </c>
      <c r="F1748" s="20">
        <v>13</v>
      </c>
      <c r="G1748" s="20">
        <v>5</v>
      </c>
      <c r="H1748" s="20" t="s">
        <v>278</v>
      </c>
      <c r="I1748" s="20" t="s">
        <v>1111</v>
      </c>
      <c r="J1748" s="32">
        <v>1</v>
      </c>
      <c r="K1748" s="32"/>
      <c r="L1748" s="33">
        <v>49</v>
      </c>
      <c r="M1748" s="33"/>
      <c r="N1748" s="33"/>
    </row>
    <row r="1749" spans="1:14" s="2" customFormat="1" ht="34.5" customHeight="1">
      <c r="A1749" s="20" t="s">
        <v>1107</v>
      </c>
      <c r="B1749" s="20" t="s">
        <v>475</v>
      </c>
      <c r="C1749" s="20" t="s">
        <v>1131</v>
      </c>
      <c r="D1749" s="20" t="s">
        <v>1115</v>
      </c>
      <c r="E1749" s="24" t="s">
        <v>23</v>
      </c>
      <c r="F1749" s="20">
        <v>73.56</v>
      </c>
      <c r="G1749" s="20">
        <v>55</v>
      </c>
      <c r="H1749" s="20" t="s">
        <v>278</v>
      </c>
      <c r="I1749" s="20" t="s">
        <v>1111</v>
      </c>
      <c r="J1749" s="32">
        <v>1</v>
      </c>
      <c r="K1749" s="32">
        <v>33</v>
      </c>
      <c r="L1749" s="33">
        <v>50</v>
      </c>
      <c r="M1749" s="33"/>
      <c r="N1749" s="33"/>
    </row>
    <row r="1750" spans="1:14" s="2" customFormat="1" ht="34.5" customHeight="1">
      <c r="A1750" s="20" t="s">
        <v>1107</v>
      </c>
      <c r="B1750" s="20" t="s">
        <v>84</v>
      </c>
      <c r="C1750" s="20" t="s">
        <v>1131</v>
      </c>
      <c r="D1750" s="20" t="s">
        <v>1132</v>
      </c>
      <c r="E1750" s="24" t="s">
        <v>23</v>
      </c>
      <c r="F1750" s="20">
        <v>74.55</v>
      </c>
      <c r="G1750" s="20">
        <v>55</v>
      </c>
      <c r="H1750" s="20" t="s">
        <v>278</v>
      </c>
      <c r="I1750" s="20" t="s">
        <v>1111</v>
      </c>
      <c r="J1750" s="32">
        <v>1</v>
      </c>
      <c r="K1750" s="32">
        <v>54</v>
      </c>
      <c r="L1750" s="33">
        <v>51</v>
      </c>
      <c r="M1750" s="33"/>
      <c r="N1750" s="33"/>
    </row>
    <row r="1751" spans="1:14" ht="34.5" customHeight="1">
      <c r="A1751" s="20" t="s">
        <v>1107</v>
      </c>
      <c r="B1751" s="20" t="s">
        <v>38</v>
      </c>
      <c r="C1751" s="20" t="s">
        <v>1131</v>
      </c>
      <c r="D1751" s="20" t="s">
        <v>1133</v>
      </c>
      <c r="E1751" s="24" t="s">
        <v>23</v>
      </c>
      <c r="F1751" s="23">
        <v>71.31</v>
      </c>
      <c r="G1751" s="23">
        <v>55</v>
      </c>
      <c r="H1751" s="20" t="s">
        <v>278</v>
      </c>
      <c r="I1751" s="20" t="s">
        <v>1111</v>
      </c>
      <c r="J1751" s="32">
        <v>1</v>
      </c>
      <c r="K1751" s="32">
        <v>29</v>
      </c>
      <c r="L1751" s="33">
        <v>52</v>
      </c>
      <c r="M1751" s="37"/>
      <c r="N1751" s="37"/>
    </row>
    <row r="1752" spans="1:14" ht="34.5" customHeight="1">
      <c r="A1752" s="20" t="s">
        <v>1107</v>
      </c>
      <c r="B1752" s="20" t="s">
        <v>143</v>
      </c>
      <c r="C1752" s="20" t="s">
        <v>1116</v>
      </c>
      <c r="D1752" s="20" t="s">
        <v>1117</v>
      </c>
      <c r="E1752" s="24" t="s">
        <v>23</v>
      </c>
      <c r="F1752" s="23">
        <v>13</v>
      </c>
      <c r="G1752" s="23">
        <v>5</v>
      </c>
      <c r="H1752" s="20" t="s">
        <v>278</v>
      </c>
      <c r="I1752" s="20" t="s">
        <v>1111</v>
      </c>
      <c r="J1752" s="32">
        <v>1</v>
      </c>
      <c r="K1752" s="32"/>
      <c r="L1752" s="33">
        <v>53</v>
      </c>
      <c r="M1752" s="37"/>
      <c r="N1752" s="37"/>
    </row>
    <row r="1753" spans="1:14" ht="34.5" customHeight="1">
      <c r="A1753" s="20" t="s">
        <v>1107</v>
      </c>
      <c r="B1753" s="20" t="s">
        <v>312</v>
      </c>
      <c r="C1753" s="20" t="s">
        <v>1134</v>
      </c>
      <c r="D1753" s="20" t="s">
        <v>1135</v>
      </c>
      <c r="E1753" s="24" t="s">
        <v>23</v>
      </c>
      <c r="F1753" s="23">
        <v>67.99</v>
      </c>
      <c r="G1753" s="23">
        <v>60</v>
      </c>
      <c r="H1753" s="20" t="s">
        <v>278</v>
      </c>
      <c r="I1753" s="20" t="s">
        <v>1111</v>
      </c>
      <c r="J1753" s="32">
        <v>1</v>
      </c>
      <c r="K1753" s="32">
        <v>5</v>
      </c>
      <c r="L1753" s="33">
        <v>54</v>
      </c>
      <c r="M1753" s="37"/>
      <c r="N1753" s="37"/>
    </row>
    <row r="1754" spans="1:14" ht="34.5" customHeight="1">
      <c r="A1754" s="20" t="s">
        <v>1107</v>
      </c>
      <c r="B1754" s="20" t="s">
        <v>39</v>
      </c>
      <c r="C1754" s="20" t="s">
        <v>1136</v>
      </c>
      <c r="D1754" s="20" t="s">
        <v>1137</v>
      </c>
      <c r="E1754" s="24" t="s">
        <v>23</v>
      </c>
      <c r="F1754" s="23">
        <v>71.5</v>
      </c>
      <c r="G1754" s="23">
        <v>50</v>
      </c>
      <c r="H1754" s="20" t="s">
        <v>278</v>
      </c>
      <c r="I1754" s="20" t="s">
        <v>1111</v>
      </c>
      <c r="J1754" s="32">
        <v>1</v>
      </c>
      <c r="K1754" s="32">
        <v>18</v>
      </c>
      <c r="L1754" s="33">
        <v>55</v>
      </c>
      <c r="M1754" s="37"/>
      <c r="N1754" s="37"/>
    </row>
    <row r="1755" spans="1:14" ht="34.5" customHeight="1">
      <c r="A1755" s="20" t="s">
        <v>1107</v>
      </c>
      <c r="B1755" s="20" t="s">
        <v>673</v>
      </c>
      <c r="C1755" s="20" t="s">
        <v>1138</v>
      </c>
      <c r="D1755" s="20" t="s">
        <v>1139</v>
      </c>
      <c r="E1755" s="24" t="s">
        <v>23</v>
      </c>
      <c r="F1755" s="23">
        <v>58</v>
      </c>
      <c r="G1755" s="23">
        <v>50</v>
      </c>
      <c r="H1755" s="20" t="s">
        <v>278</v>
      </c>
      <c r="I1755" s="20" t="s">
        <v>1111</v>
      </c>
      <c r="J1755" s="32">
        <v>1</v>
      </c>
      <c r="K1755" s="32">
        <v>75</v>
      </c>
      <c r="L1755" s="33">
        <v>56</v>
      </c>
      <c r="M1755" s="37"/>
      <c r="N1755" s="37"/>
    </row>
    <row r="1756" spans="1:14" ht="34.5" customHeight="1">
      <c r="A1756" s="20" t="s">
        <v>1107</v>
      </c>
      <c r="B1756" s="20" t="s">
        <v>42</v>
      </c>
      <c r="C1756" s="20" t="s">
        <v>1131</v>
      </c>
      <c r="D1756" s="20" t="s">
        <v>1140</v>
      </c>
      <c r="E1756" s="24" t="s">
        <v>23</v>
      </c>
      <c r="F1756" s="23">
        <v>69</v>
      </c>
      <c r="G1756" s="23">
        <v>55</v>
      </c>
      <c r="H1756" s="20" t="s">
        <v>278</v>
      </c>
      <c r="I1756" s="20" t="s">
        <v>1111</v>
      </c>
      <c r="J1756" s="32">
        <v>1</v>
      </c>
      <c r="K1756" s="32">
        <v>12</v>
      </c>
      <c r="L1756" s="33">
        <v>57</v>
      </c>
      <c r="M1756" s="37"/>
      <c r="N1756" s="37"/>
    </row>
    <row r="1757" spans="1:14" ht="34.5" customHeight="1">
      <c r="A1757" s="20" t="s">
        <v>1107</v>
      </c>
      <c r="B1757" s="20" t="s">
        <v>44</v>
      </c>
      <c r="C1757" s="20" t="s">
        <v>1131</v>
      </c>
      <c r="D1757" s="20" t="s">
        <v>1141</v>
      </c>
      <c r="E1757" s="24" t="s">
        <v>23</v>
      </c>
      <c r="F1757" s="23">
        <v>76.97</v>
      </c>
      <c r="G1757" s="23">
        <v>55</v>
      </c>
      <c r="H1757" s="20" t="s">
        <v>278</v>
      </c>
      <c r="I1757" s="20" t="s">
        <v>1111</v>
      </c>
      <c r="J1757" s="32">
        <v>1</v>
      </c>
      <c r="K1757" s="32">
        <v>19</v>
      </c>
      <c r="L1757" s="33">
        <v>58</v>
      </c>
      <c r="M1757" s="37"/>
      <c r="N1757" s="37"/>
    </row>
    <row r="1758" spans="1:14" ht="34.5" customHeight="1">
      <c r="A1758" s="20" t="s">
        <v>1107</v>
      </c>
      <c r="B1758" s="20" t="s">
        <v>43</v>
      </c>
      <c r="C1758" s="20" t="s">
        <v>1131</v>
      </c>
      <c r="D1758" s="20" t="s">
        <v>1142</v>
      </c>
      <c r="E1758" s="24" t="s">
        <v>23</v>
      </c>
      <c r="F1758" s="23">
        <v>70.73</v>
      </c>
      <c r="G1758" s="23">
        <v>50</v>
      </c>
      <c r="H1758" s="20" t="s">
        <v>278</v>
      </c>
      <c r="I1758" s="20" t="s">
        <v>1111</v>
      </c>
      <c r="J1758" s="32">
        <v>1</v>
      </c>
      <c r="K1758" s="32">
        <v>36</v>
      </c>
      <c r="L1758" s="33">
        <v>59</v>
      </c>
      <c r="M1758" s="37"/>
      <c r="N1758" s="37"/>
    </row>
    <row r="1759" spans="1:14" ht="34.5" customHeight="1">
      <c r="A1759" s="20" t="s">
        <v>1107</v>
      </c>
      <c r="B1759" s="20" t="s">
        <v>145</v>
      </c>
      <c r="C1759" s="20" t="s">
        <v>1109</v>
      </c>
      <c r="D1759" s="20" t="s">
        <v>1143</v>
      </c>
      <c r="E1759" s="24" t="s">
        <v>23</v>
      </c>
      <c r="F1759" s="23">
        <v>79.5</v>
      </c>
      <c r="G1759" s="23">
        <v>55</v>
      </c>
      <c r="H1759" s="20" t="s">
        <v>278</v>
      </c>
      <c r="I1759" s="20" t="s">
        <v>1111</v>
      </c>
      <c r="J1759" s="32">
        <v>1</v>
      </c>
      <c r="K1759" s="32">
        <v>18</v>
      </c>
      <c r="L1759" s="33">
        <v>60</v>
      </c>
      <c r="M1759" s="37"/>
      <c r="N1759" s="37"/>
    </row>
    <row r="1760" spans="1:14" ht="34.5" customHeight="1">
      <c r="A1760" s="20" t="s">
        <v>1107</v>
      </c>
      <c r="B1760" s="20" t="s">
        <v>343</v>
      </c>
      <c r="C1760" s="20" t="s">
        <v>1131</v>
      </c>
      <c r="D1760" s="20" t="s">
        <v>1144</v>
      </c>
      <c r="E1760" s="24" t="s">
        <v>23</v>
      </c>
      <c r="F1760" s="23">
        <v>70.87</v>
      </c>
      <c r="G1760" s="23">
        <v>50</v>
      </c>
      <c r="H1760" s="20" t="s">
        <v>278</v>
      </c>
      <c r="I1760" s="20" t="s">
        <v>1111</v>
      </c>
      <c r="J1760" s="32">
        <v>1</v>
      </c>
      <c r="K1760" s="32">
        <v>23</v>
      </c>
      <c r="L1760" s="33">
        <v>61</v>
      </c>
      <c r="M1760" s="37"/>
      <c r="N1760" s="37"/>
    </row>
    <row r="1761" spans="1:14" ht="34.5" customHeight="1">
      <c r="A1761" s="20" t="s">
        <v>1107</v>
      </c>
      <c r="B1761" s="20" t="s">
        <v>45</v>
      </c>
      <c r="C1761" s="20" t="s">
        <v>1116</v>
      </c>
      <c r="D1761" s="20" t="s">
        <v>1117</v>
      </c>
      <c r="E1761" s="24" t="s">
        <v>23</v>
      </c>
      <c r="F1761" s="23">
        <v>13</v>
      </c>
      <c r="G1761" s="23">
        <v>5</v>
      </c>
      <c r="H1761" s="20" t="s">
        <v>278</v>
      </c>
      <c r="I1761" s="20" t="s">
        <v>1111</v>
      </c>
      <c r="J1761" s="32">
        <v>1</v>
      </c>
      <c r="K1761" s="32"/>
      <c r="L1761" s="33">
        <v>62</v>
      </c>
      <c r="M1761" s="37"/>
      <c r="N1761" s="37"/>
    </row>
    <row r="1762" spans="1:14" ht="34.5" customHeight="1">
      <c r="A1762" s="20" t="s">
        <v>1107</v>
      </c>
      <c r="B1762" s="20" t="s">
        <v>259</v>
      </c>
      <c r="C1762" s="20" t="s">
        <v>1109</v>
      </c>
      <c r="D1762" s="20" t="s">
        <v>1145</v>
      </c>
      <c r="E1762" s="24" t="s">
        <v>23</v>
      </c>
      <c r="F1762" s="23">
        <v>72.85</v>
      </c>
      <c r="G1762" s="23">
        <v>50</v>
      </c>
      <c r="H1762" s="20" t="s">
        <v>278</v>
      </c>
      <c r="I1762" s="20" t="s">
        <v>1111</v>
      </c>
      <c r="J1762" s="32">
        <v>1</v>
      </c>
      <c r="K1762" s="32">
        <v>16</v>
      </c>
      <c r="L1762" s="33">
        <v>63</v>
      </c>
      <c r="M1762" s="37"/>
      <c r="N1762" s="37"/>
    </row>
    <row r="1763" spans="1:14" ht="34.5" customHeight="1">
      <c r="A1763" s="20" t="s">
        <v>1107</v>
      </c>
      <c r="B1763" s="20" t="s">
        <v>46</v>
      </c>
      <c r="C1763" s="20" t="s">
        <v>1109</v>
      </c>
      <c r="D1763" s="20" t="s">
        <v>1146</v>
      </c>
      <c r="E1763" s="24" t="s">
        <v>23</v>
      </c>
      <c r="F1763" s="23">
        <v>72.85</v>
      </c>
      <c r="G1763" s="23">
        <v>50</v>
      </c>
      <c r="H1763" s="20" t="s">
        <v>278</v>
      </c>
      <c r="I1763" s="20" t="s">
        <v>1111</v>
      </c>
      <c r="J1763" s="32">
        <v>1</v>
      </c>
      <c r="K1763" s="32">
        <v>30</v>
      </c>
      <c r="L1763" s="33">
        <v>64</v>
      </c>
      <c r="M1763" s="37"/>
      <c r="N1763" s="37"/>
    </row>
    <row r="1764" spans="1:14" ht="34.5" customHeight="1">
      <c r="A1764" s="20" t="s">
        <v>1107</v>
      </c>
      <c r="B1764" s="20" t="s">
        <v>505</v>
      </c>
      <c r="C1764" s="20" t="s">
        <v>1109</v>
      </c>
      <c r="D1764" s="20" t="s">
        <v>1147</v>
      </c>
      <c r="E1764" s="24" t="s">
        <v>23</v>
      </c>
      <c r="F1764" s="23">
        <v>79.5</v>
      </c>
      <c r="G1764" s="23">
        <v>55</v>
      </c>
      <c r="H1764" s="20" t="s">
        <v>278</v>
      </c>
      <c r="I1764" s="20" t="s">
        <v>1111</v>
      </c>
      <c r="J1764" s="32">
        <v>1</v>
      </c>
      <c r="K1764" s="32">
        <v>33</v>
      </c>
      <c r="L1764" s="33">
        <v>65</v>
      </c>
      <c r="M1764" s="37"/>
      <c r="N1764" s="37"/>
    </row>
    <row r="1765" spans="1:14" ht="34.5" customHeight="1">
      <c r="A1765" s="20" t="s">
        <v>1107</v>
      </c>
      <c r="B1765" s="20" t="s">
        <v>1148</v>
      </c>
      <c r="C1765" s="20" t="s">
        <v>1112</v>
      </c>
      <c r="D1765" s="20" t="s">
        <v>1113</v>
      </c>
      <c r="E1765" s="24" t="s">
        <v>23</v>
      </c>
      <c r="F1765" s="23">
        <v>17</v>
      </c>
      <c r="G1765" s="23">
        <v>12</v>
      </c>
      <c r="H1765" s="20" t="s">
        <v>278</v>
      </c>
      <c r="I1765" s="20" t="s">
        <v>1111</v>
      </c>
      <c r="J1765" s="32"/>
      <c r="K1765" s="32"/>
      <c r="L1765" s="33">
        <v>66</v>
      </c>
      <c r="M1765" s="37"/>
      <c r="N1765" s="37"/>
    </row>
    <row r="1766" spans="1:14" ht="34.5" customHeight="1">
      <c r="A1766" s="20" t="s">
        <v>1107</v>
      </c>
      <c r="B1766" s="20" t="s">
        <v>265</v>
      </c>
      <c r="C1766" s="20" t="s">
        <v>1136</v>
      </c>
      <c r="D1766" s="20" t="s">
        <v>1149</v>
      </c>
      <c r="E1766" s="24" t="s">
        <v>23</v>
      </c>
      <c r="F1766" s="23">
        <v>71.5</v>
      </c>
      <c r="G1766" s="23">
        <v>50</v>
      </c>
      <c r="H1766" s="20" t="s">
        <v>278</v>
      </c>
      <c r="I1766" s="20" t="s">
        <v>1111</v>
      </c>
      <c r="J1766" s="32">
        <v>1</v>
      </c>
      <c r="K1766" s="32">
        <v>32</v>
      </c>
      <c r="L1766" s="33">
        <v>67</v>
      </c>
      <c r="M1766" s="37"/>
      <c r="N1766" s="37"/>
    </row>
    <row r="1767" spans="1:14" ht="34.5" customHeight="1">
      <c r="A1767" s="20" t="s">
        <v>1107</v>
      </c>
      <c r="B1767" s="20" t="s">
        <v>601</v>
      </c>
      <c r="C1767" s="20" t="s">
        <v>1112</v>
      </c>
      <c r="D1767" s="20" t="s">
        <v>1113</v>
      </c>
      <c r="E1767" s="24" t="s">
        <v>23</v>
      </c>
      <c r="F1767" s="23">
        <v>18</v>
      </c>
      <c r="G1767" s="23">
        <v>13</v>
      </c>
      <c r="H1767" s="20" t="s">
        <v>278</v>
      </c>
      <c r="I1767" s="20" t="s">
        <v>1111</v>
      </c>
      <c r="J1767" s="32"/>
      <c r="K1767" s="32"/>
      <c r="L1767" s="33">
        <v>68</v>
      </c>
      <c r="M1767" s="37"/>
      <c r="N1767" s="37"/>
    </row>
    <row r="1768" spans="1:14" ht="34.5" customHeight="1">
      <c r="A1768" s="20" t="s">
        <v>1107</v>
      </c>
      <c r="B1768" s="20" t="s">
        <v>261</v>
      </c>
      <c r="C1768" s="20" t="s">
        <v>1109</v>
      </c>
      <c r="D1768" s="20" t="s">
        <v>1150</v>
      </c>
      <c r="E1768" s="24" t="s">
        <v>23</v>
      </c>
      <c r="F1768" s="23">
        <v>72.85</v>
      </c>
      <c r="G1768" s="23">
        <v>50</v>
      </c>
      <c r="H1768" s="20" t="s">
        <v>278</v>
      </c>
      <c r="I1768" s="20" t="s">
        <v>1111</v>
      </c>
      <c r="J1768" s="32">
        <v>1</v>
      </c>
      <c r="K1768" s="32">
        <v>65</v>
      </c>
      <c r="L1768" s="33">
        <v>69</v>
      </c>
      <c r="M1768" s="37"/>
      <c r="N1768" s="37"/>
    </row>
    <row r="1769" spans="1:14" ht="34.5" customHeight="1">
      <c r="A1769" s="20" t="s">
        <v>1107</v>
      </c>
      <c r="B1769" s="20" t="s">
        <v>216</v>
      </c>
      <c r="C1769" s="20" t="s">
        <v>1131</v>
      </c>
      <c r="D1769" s="20" t="s">
        <v>1151</v>
      </c>
      <c r="E1769" s="24" t="s">
        <v>23</v>
      </c>
      <c r="F1769" s="23">
        <v>71.44</v>
      </c>
      <c r="G1769" s="23">
        <v>50</v>
      </c>
      <c r="H1769" s="20" t="s">
        <v>278</v>
      </c>
      <c r="I1769" s="20" t="s">
        <v>1111</v>
      </c>
      <c r="J1769" s="32">
        <v>1</v>
      </c>
      <c r="K1769" s="32">
        <v>16</v>
      </c>
      <c r="L1769" s="33">
        <v>70</v>
      </c>
      <c r="M1769" s="37"/>
      <c r="N1769" s="37"/>
    </row>
    <row r="1770" spans="1:14" ht="34.5" customHeight="1">
      <c r="A1770" s="20" t="s">
        <v>1107</v>
      </c>
      <c r="B1770" s="20" t="s">
        <v>266</v>
      </c>
      <c r="C1770" s="20" t="s">
        <v>1125</v>
      </c>
      <c r="D1770" s="20" t="s">
        <v>1152</v>
      </c>
      <c r="E1770" s="24" t="s">
        <v>23</v>
      </c>
      <c r="F1770" s="23">
        <v>72.85</v>
      </c>
      <c r="G1770" s="23">
        <v>50</v>
      </c>
      <c r="H1770" s="20" t="s">
        <v>278</v>
      </c>
      <c r="I1770" s="20" t="s">
        <v>1111</v>
      </c>
      <c r="J1770" s="32">
        <v>1</v>
      </c>
      <c r="K1770" s="32">
        <v>29</v>
      </c>
      <c r="L1770" s="33">
        <v>71</v>
      </c>
      <c r="M1770" s="37"/>
      <c r="N1770" s="37"/>
    </row>
    <row r="1771" spans="1:14" ht="34.5" customHeight="1">
      <c r="A1771" s="20" t="s">
        <v>1107</v>
      </c>
      <c r="B1771" s="20" t="s">
        <v>48</v>
      </c>
      <c r="C1771" s="20" t="s">
        <v>1131</v>
      </c>
      <c r="D1771" s="20" t="s">
        <v>1153</v>
      </c>
      <c r="E1771" s="24" t="s">
        <v>23</v>
      </c>
      <c r="F1771" s="23">
        <v>72.27</v>
      </c>
      <c r="G1771" s="23">
        <v>55</v>
      </c>
      <c r="H1771" s="20" t="s">
        <v>278</v>
      </c>
      <c r="I1771" s="20" t="s">
        <v>1111</v>
      </c>
      <c r="J1771" s="32">
        <v>1</v>
      </c>
      <c r="K1771" s="32">
        <v>36</v>
      </c>
      <c r="L1771" s="33">
        <v>72</v>
      </c>
      <c r="M1771" s="37"/>
      <c r="N1771" s="37"/>
    </row>
    <row r="1772" spans="1:14" ht="34.5" customHeight="1">
      <c r="A1772" s="20" t="s">
        <v>1107</v>
      </c>
      <c r="B1772" s="20" t="s">
        <v>190</v>
      </c>
      <c r="C1772" s="20" t="s">
        <v>1109</v>
      </c>
      <c r="D1772" s="20" t="s">
        <v>1154</v>
      </c>
      <c r="E1772" s="24" t="s">
        <v>23</v>
      </c>
      <c r="F1772" s="23">
        <v>86.15</v>
      </c>
      <c r="G1772" s="23">
        <v>60</v>
      </c>
      <c r="H1772" s="20" t="s">
        <v>278</v>
      </c>
      <c r="I1772" s="20" t="s">
        <v>1111</v>
      </c>
      <c r="J1772" s="32">
        <v>1</v>
      </c>
      <c r="K1772" s="32">
        <v>94</v>
      </c>
      <c r="L1772" s="33">
        <v>73</v>
      </c>
      <c r="M1772" s="37"/>
      <c r="N1772" s="37"/>
    </row>
    <row r="1773" spans="1:14" ht="34.5" customHeight="1">
      <c r="A1773" s="20" t="s">
        <v>1107</v>
      </c>
      <c r="B1773" s="20" t="s">
        <v>49</v>
      </c>
      <c r="C1773" s="20" t="s">
        <v>1116</v>
      </c>
      <c r="D1773" s="20" t="s">
        <v>1117</v>
      </c>
      <c r="E1773" s="24" t="s">
        <v>23</v>
      </c>
      <c r="F1773" s="23">
        <v>13</v>
      </c>
      <c r="G1773" s="23">
        <v>5</v>
      </c>
      <c r="H1773" s="20" t="s">
        <v>278</v>
      </c>
      <c r="I1773" s="20" t="s">
        <v>1111</v>
      </c>
      <c r="J1773" s="32">
        <v>1</v>
      </c>
      <c r="K1773" s="32"/>
      <c r="L1773" s="33">
        <v>74</v>
      </c>
      <c r="M1773" s="37"/>
      <c r="N1773" s="37"/>
    </row>
    <row r="1774" spans="1:14" ht="34.5" customHeight="1">
      <c r="A1774" s="20" t="s">
        <v>1107</v>
      </c>
      <c r="B1774" s="20" t="s">
        <v>50</v>
      </c>
      <c r="C1774" s="20" t="s">
        <v>1131</v>
      </c>
      <c r="D1774" s="20" t="s">
        <v>1155</v>
      </c>
      <c r="E1774" s="24" t="s">
        <v>23</v>
      </c>
      <c r="F1774" s="23">
        <v>66.32</v>
      </c>
      <c r="G1774" s="23">
        <v>50</v>
      </c>
      <c r="H1774" s="20" t="s">
        <v>278</v>
      </c>
      <c r="I1774" s="20" t="s">
        <v>1111</v>
      </c>
      <c r="J1774" s="32">
        <v>1</v>
      </c>
      <c r="K1774" s="32"/>
      <c r="L1774" s="33">
        <v>75</v>
      </c>
      <c r="M1774" s="37"/>
      <c r="N1774" s="37"/>
    </row>
    <row r="1775" spans="1:14" ht="34.5" customHeight="1">
      <c r="A1775" s="20" t="s">
        <v>1107</v>
      </c>
      <c r="B1775" s="20" t="s">
        <v>194</v>
      </c>
      <c r="C1775" s="20" t="s">
        <v>1112</v>
      </c>
      <c r="D1775" s="20" t="s">
        <v>1113</v>
      </c>
      <c r="E1775" s="24" t="s">
        <v>23</v>
      </c>
      <c r="F1775" s="23">
        <v>18</v>
      </c>
      <c r="G1775" s="23">
        <v>13</v>
      </c>
      <c r="H1775" s="20" t="s">
        <v>278</v>
      </c>
      <c r="I1775" s="20" t="s">
        <v>1111</v>
      </c>
      <c r="J1775" s="32"/>
      <c r="K1775" s="32"/>
      <c r="L1775" s="33">
        <v>76</v>
      </c>
      <c r="M1775" s="37"/>
      <c r="N1775" s="37"/>
    </row>
    <row r="1776" spans="1:14" ht="34.5" customHeight="1">
      <c r="A1776" s="20" t="s">
        <v>1107</v>
      </c>
      <c r="B1776" s="20" t="s">
        <v>519</v>
      </c>
      <c r="C1776" s="20" t="s">
        <v>1109</v>
      </c>
      <c r="D1776" s="20" t="s">
        <v>1156</v>
      </c>
      <c r="E1776" s="24" t="s">
        <v>23</v>
      </c>
      <c r="F1776" s="23">
        <v>72.85</v>
      </c>
      <c r="G1776" s="23">
        <v>50</v>
      </c>
      <c r="H1776" s="20" t="s">
        <v>278</v>
      </c>
      <c r="I1776" s="20" t="s">
        <v>1111</v>
      </c>
      <c r="J1776" s="32">
        <v>1</v>
      </c>
      <c r="K1776" s="32">
        <v>18</v>
      </c>
      <c r="L1776" s="33">
        <v>77</v>
      </c>
      <c r="M1776" s="37"/>
      <c r="N1776" s="37"/>
    </row>
    <row r="1777" spans="1:14" ht="34.5" customHeight="1">
      <c r="A1777" s="20" t="s">
        <v>1107</v>
      </c>
      <c r="B1777" s="20" t="s">
        <v>52</v>
      </c>
      <c r="C1777" s="20" t="s">
        <v>1109</v>
      </c>
      <c r="D1777" s="20" t="s">
        <v>1157</v>
      </c>
      <c r="E1777" s="24" t="s">
        <v>23</v>
      </c>
      <c r="F1777" s="23">
        <v>79.5</v>
      </c>
      <c r="G1777" s="23">
        <v>55</v>
      </c>
      <c r="H1777" s="20" t="s">
        <v>278</v>
      </c>
      <c r="I1777" s="20" t="s">
        <v>1111</v>
      </c>
      <c r="J1777" s="32">
        <v>1</v>
      </c>
      <c r="K1777" s="32">
        <v>12</v>
      </c>
      <c r="L1777" s="33">
        <v>78</v>
      </c>
      <c r="M1777" s="37"/>
      <c r="N1777" s="37"/>
    </row>
    <row r="1778" spans="1:14" ht="34.5" customHeight="1">
      <c r="A1778" s="20" t="s">
        <v>1107</v>
      </c>
      <c r="B1778" s="20" t="s">
        <v>524</v>
      </c>
      <c r="C1778" s="20" t="s">
        <v>1112</v>
      </c>
      <c r="D1778" s="20" t="s">
        <v>1113</v>
      </c>
      <c r="E1778" s="24" t="s">
        <v>23</v>
      </c>
      <c r="F1778" s="23">
        <v>18</v>
      </c>
      <c r="G1778" s="23">
        <v>13</v>
      </c>
      <c r="H1778" s="20" t="s">
        <v>278</v>
      </c>
      <c r="I1778" s="20" t="s">
        <v>1111</v>
      </c>
      <c r="J1778" s="32"/>
      <c r="K1778" s="32"/>
      <c r="L1778" s="33">
        <v>79</v>
      </c>
      <c r="M1778" s="37"/>
      <c r="N1778" s="37"/>
    </row>
    <row r="1779" spans="1:14" ht="34.5" customHeight="1">
      <c r="A1779" s="20" t="s">
        <v>1107</v>
      </c>
      <c r="B1779" s="20" t="s">
        <v>274</v>
      </c>
      <c r="C1779" s="20" t="s">
        <v>1109</v>
      </c>
      <c r="D1779" s="20" t="s">
        <v>1158</v>
      </c>
      <c r="E1779" s="24" t="s">
        <v>23</v>
      </c>
      <c r="F1779" s="23">
        <v>72.85</v>
      </c>
      <c r="G1779" s="23">
        <v>50</v>
      </c>
      <c r="H1779" s="20" t="s">
        <v>278</v>
      </c>
      <c r="I1779" s="20" t="s">
        <v>1111</v>
      </c>
      <c r="J1779" s="32">
        <v>1</v>
      </c>
      <c r="K1779" s="32">
        <v>37</v>
      </c>
      <c r="L1779" s="33">
        <v>80</v>
      </c>
      <c r="M1779" s="37"/>
      <c r="N1779" s="37"/>
    </row>
    <row r="1780" spans="1:14" ht="34.5" customHeight="1">
      <c r="A1780" s="20" t="s">
        <v>1107</v>
      </c>
      <c r="B1780" s="20" t="s">
        <v>155</v>
      </c>
      <c r="C1780" s="20" t="s">
        <v>1109</v>
      </c>
      <c r="D1780" s="20" t="s">
        <v>1159</v>
      </c>
      <c r="E1780" s="24" t="s">
        <v>23</v>
      </c>
      <c r="F1780" s="23">
        <v>72.85</v>
      </c>
      <c r="G1780" s="23">
        <v>50</v>
      </c>
      <c r="H1780" s="20" t="s">
        <v>278</v>
      </c>
      <c r="I1780" s="20" t="s">
        <v>1111</v>
      </c>
      <c r="J1780" s="32">
        <v>1</v>
      </c>
      <c r="K1780" s="32">
        <v>20</v>
      </c>
      <c r="L1780" s="33">
        <v>81</v>
      </c>
      <c r="M1780" s="37"/>
      <c r="N1780" s="37"/>
    </row>
    <row r="1781" spans="1:14" ht="34.5" customHeight="1">
      <c r="A1781" s="20" t="s">
        <v>1107</v>
      </c>
      <c r="B1781" s="20" t="s">
        <v>164</v>
      </c>
      <c r="C1781" s="20" t="s">
        <v>1116</v>
      </c>
      <c r="D1781" s="20" t="s">
        <v>1117</v>
      </c>
      <c r="E1781" s="24" t="s">
        <v>23</v>
      </c>
      <c r="F1781" s="23">
        <v>13</v>
      </c>
      <c r="G1781" s="23">
        <v>5</v>
      </c>
      <c r="H1781" s="20" t="s">
        <v>278</v>
      </c>
      <c r="I1781" s="20" t="s">
        <v>1111</v>
      </c>
      <c r="J1781" s="32">
        <v>1</v>
      </c>
      <c r="K1781" s="32"/>
      <c r="L1781" s="33">
        <v>82</v>
      </c>
      <c r="M1781" s="37"/>
      <c r="N1781" s="37"/>
    </row>
    <row r="1782" spans="1:14" ht="34.5" customHeight="1">
      <c r="A1782" s="20" t="s">
        <v>1107</v>
      </c>
      <c r="B1782" s="20" t="s">
        <v>276</v>
      </c>
      <c r="C1782" s="20" t="s">
        <v>1112</v>
      </c>
      <c r="D1782" s="20" t="s">
        <v>1113</v>
      </c>
      <c r="E1782" s="24" t="s">
        <v>23</v>
      </c>
      <c r="F1782" s="23">
        <v>20</v>
      </c>
      <c r="G1782" s="23">
        <v>15</v>
      </c>
      <c r="H1782" s="20" t="s">
        <v>278</v>
      </c>
      <c r="I1782" s="20" t="s">
        <v>1111</v>
      </c>
      <c r="J1782" s="32"/>
      <c r="K1782" s="32"/>
      <c r="L1782" s="33">
        <v>83</v>
      </c>
      <c r="M1782" s="37"/>
      <c r="N1782" s="37"/>
    </row>
    <row r="1783" spans="1:14" ht="34.5" customHeight="1">
      <c r="A1783" s="20" t="s">
        <v>1107</v>
      </c>
      <c r="B1783" s="20" t="s">
        <v>379</v>
      </c>
      <c r="C1783" s="20" t="s">
        <v>1112</v>
      </c>
      <c r="D1783" s="20" t="s">
        <v>1113</v>
      </c>
      <c r="E1783" s="24" t="s">
        <v>23</v>
      </c>
      <c r="F1783" s="23">
        <v>16</v>
      </c>
      <c r="G1783" s="23">
        <v>11</v>
      </c>
      <c r="H1783" s="20" t="s">
        <v>278</v>
      </c>
      <c r="I1783" s="20" t="s">
        <v>1111</v>
      </c>
      <c r="J1783" s="32"/>
      <c r="K1783" s="32"/>
      <c r="L1783" s="33">
        <v>84</v>
      </c>
      <c r="M1783" s="37"/>
      <c r="N1783" s="37"/>
    </row>
    <row r="1784" spans="1:14" ht="34.5" customHeight="1">
      <c r="A1784" s="20" t="s">
        <v>1107</v>
      </c>
      <c r="B1784" s="20" t="s">
        <v>199</v>
      </c>
      <c r="C1784" s="20" t="s">
        <v>1125</v>
      </c>
      <c r="D1784" s="20" t="s">
        <v>1160</v>
      </c>
      <c r="E1784" s="24" t="s">
        <v>23</v>
      </c>
      <c r="F1784" s="23">
        <v>79.5</v>
      </c>
      <c r="G1784" s="23">
        <v>55</v>
      </c>
      <c r="H1784" s="20" t="s">
        <v>278</v>
      </c>
      <c r="I1784" s="20" t="s">
        <v>1111</v>
      </c>
      <c r="J1784" s="32">
        <v>1</v>
      </c>
      <c r="K1784" s="32">
        <v>9</v>
      </c>
      <c r="L1784" s="33">
        <v>85</v>
      </c>
      <c r="M1784" s="37"/>
      <c r="N1784" s="37"/>
    </row>
    <row r="1785" spans="1:14" ht="34.5" customHeight="1">
      <c r="A1785" s="20" t="s">
        <v>1107</v>
      </c>
      <c r="B1785" s="20" t="s">
        <v>53</v>
      </c>
      <c r="C1785" s="20" t="s">
        <v>1116</v>
      </c>
      <c r="D1785" s="20" t="s">
        <v>1117</v>
      </c>
      <c r="E1785" s="24" t="s">
        <v>23</v>
      </c>
      <c r="F1785" s="23">
        <v>13</v>
      </c>
      <c r="G1785" s="23">
        <v>5</v>
      </c>
      <c r="H1785" s="20" t="s">
        <v>278</v>
      </c>
      <c r="I1785" s="20" t="s">
        <v>1111</v>
      </c>
      <c r="J1785" s="32">
        <v>1</v>
      </c>
      <c r="K1785" s="32"/>
      <c r="L1785" s="33">
        <v>86</v>
      </c>
      <c r="M1785" s="37"/>
      <c r="N1785" s="37"/>
    </row>
    <row r="1786" spans="1:14" ht="34.5" customHeight="1">
      <c r="A1786" s="20" t="s">
        <v>1107</v>
      </c>
      <c r="B1786" s="20" t="s">
        <v>230</v>
      </c>
      <c r="C1786" s="20" t="s">
        <v>1112</v>
      </c>
      <c r="D1786" s="20" t="s">
        <v>1113</v>
      </c>
      <c r="E1786" s="24" t="s">
        <v>23</v>
      </c>
      <c r="F1786" s="23">
        <v>19</v>
      </c>
      <c r="G1786" s="23">
        <v>14</v>
      </c>
      <c r="H1786" s="20" t="s">
        <v>278</v>
      </c>
      <c r="I1786" s="20" t="s">
        <v>1111</v>
      </c>
      <c r="J1786" s="32"/>
      <c r="K1786" s="32"/>
      <c r="L1786" s="33">
        <v>87</v>
      </c>
      <c r="M1786" s="37"/>
      <c r="N1786" s="37"/>
    </row>
    <row r="1787" spans="1:14" ht="34.5" customHeight="1">
      <c r="A1787" s="20" t="s">
        <v>1107</v>
      </c>
      <c r="B1787" s="20" t="s">
        <v>233</v>
      </c>
      <c r="C1787" s="20" t="s">
        <v>1125</v>
      </c>
      <c r="D1787" s="20" t="s">
        <v>1161</v>
      </c>
      <c r="E1787" s="24" t="s">
        <v>23</v>
      </c>
      <c r="F1787" s="23">
        <v>79.5</v>
      </c>
      <c r="G1787" s="23">
        <v>55</v>
      </c>
      <c r="H1787" s="20" t="s">
        <v>278</v>
      </c>
      <c r="I1787" s="20" t="s">
        <v>1111</v>
      </c>
      <c r="J1787" s="32">
        <v>1</v>
      </c>
      <c r="K1787" s="32">
        <v>53</v>
      </c>
      <c r="L1787" s="33">
        <v>88</v>
      </c>
      <c r="M1787" s="37"/>
      <c r="N1787" s="37"/>
    </row>
    <row r="1788" spans="1:14" ht="34.5" customHeight="1">
      <c r="A1788" s="20" t="s">
        <v>1107</v>
      </c>
      <c r="B1788" s="20" t="s">
        <v>291</v>
      </c>
      <c r="C1788" s="20" t="s">
        <v>1125</v>
      </c>
      <c r="D1788" s="20" t="s">
        <v>1162</v>
      </c>
      <c r="E1788" s="24" t="s">
        <v>23</v>
      </c>
      <c r="F1788" s="23">
        <v>79.5</v>
      </c>
      <c r="G1788" s="23">
        <v>55</v>
      </c>
      <c r="H1788" s="20" t="s">
        <v>278</v>
      </c>
      <c r="I1788" s="20" t="s">
        <v>1111</v>
      </c>
      <c r="J1788" s="32">
        <v>1</v>
      </c>
      <c r="K1788" s="32">
        <v>18</v>
      </c>
      <c r="L1788" s="33">
        <v>89</v>
      </c>
      <c r="M1788" s="37"/>
      <c r="N1788" s="37"/>
    </row>
    <row r="1789" spans="1:14" ht="34.5" customHeight="1">
      <c r="A1789" s="20" t="s">
        <v>1107</v>
      </c>
      <c r="B1789" s="20" t="s">
        <v>290</v>
      </c>
      <c r="C1789" s="20" t="s">
        <v>1112</v>
      </c>
      <c r="D1789" s="20" t="s">
        <v>1113</v>
      </c>
      <c r="E1789" s="24" t="s">
        <v>23</v>
      </c>
      <c r="F1789" s="23">
        <v>19</v>
      </c>
      <c r="G1789" s="23">
        <v>14</v>
      </c>
      <c r="H1789" s="20" t="s">
        <v>278</v>
      </c>
      <c r="I1789" s="20" t="s">
        <v>1111</v>
      </c>
      <c r="J1789" s="32"/>
      <c r="K1789" s="32"/>
      <c r="L1789" s="33">
        <v>90</v>
      </c>
      <c r="M1789" s="37"/>
      <c r="N1789" s="37"/>
    </row>
    <row r="1790" spans="1:14" ht="34.5" customHeight="1">
      <c r="A1790" s="20" t="s">
        <v>1107</v>
      </c>
      <c r="B1790" s="20" t="s">
        <v>118</v>
      </c>
      <c r="C1790" s="109" t="s">
        <v>1163</v>
      </c>
      <c r="D1790" s="109"/>
      <c r="E1790" s="24" t="s">
        <v>23</v>
      </c>
      <c r="F1790" s="23">
        <v>300</v>
      </c>
      <c r="G1790" s="23">
        <v>300</v>
      </c>
      <c r="H1790" s="23" t="s">
        <v>1164</v>
      </c>
      <c r="I1790" s="20" t="s">
        <v>1111</v>
      </c>
      <c r="J1790" s="32">
        <v>1</v>
      </c>
      <c r="K1790" s="32"/>
      <c r="L1790" s="33">
        <v>91</v>
      </c>
      <c r="M1790" s="37"/>
      <c r="N1790" s="37"/>
    </row>
    <row r="1791" spans="1:14" s="2" customFormat="1" ht="34.5" customHeight="1">
      <c r="A1791" s="16" t="s">
        <v>1165</v>
      </c>
      <c r="B1791" s="20"/>
      <c r="C1791" s="20"/>
      <c r="D1791" s="20"/>
      <c r="E1791" s="20"/>
      <c r="F1791" s="20">
        <f>F1792</f>
        <v>906.93</v>
      </c>
      <c r="G1791" s="20">
        <f>G1792</f>
        <v>906.93</v>
      </c>
      <c r="H1791" s="16" t="s">
        <v>17</v>
      </c>
      <c r="I1791" s="16" t="s">
        <v>17</v>
      </c>
      <c r="J1791" s="32">
        <f>J1792</f>
        <v>97</v>
      </c>
      <c r="K1791" s="32"/>
      <c r="L1791" s="33"/>
      <c r="M1791" s="33"/>
      <c r="N1791" s="33"/>
    </row>
    <row r="1792" spans="1:14" s="2" customFormat="1" ht="34.5" customHeight="1">
      <c r="A1792" s="20" t="s">
        <v>1166</v>
      </c>
      <c r="B1792" s="20" t="s">
        <v>1167</v>
      </c>
      <c r="C1792" s="20" t="s">
        <v>1168</v>
      </c>
      <c r="D1792" s="20"/>
      <c r="E1792" s="24" t="s">
        <v>23</v>
      </c>
      <c r="F1792" s="20">
        <v>906.93</v>
      </c>
      <c r="G1792" s="20">
        <v>906.93</v>
      </c>
      <c r="H1792" s="16" t="s">
        <v>17</v>
      </c>
      <c r="I1792" s="16" t="s">
        <v>17</v>
      </c>
      <c r="J1792" s="32">
        <v>97</v>
      </c>
      <c r="K1792" s="32"/>
      <c r="L1792" s="33"/>
      <c r="M1792" s="33"/>
      <c r="N1792" s="33"/>
    </row>
    <row r="1793" spans="1:14" s="2" customFormat="1" ht="27.75" customHeight="1">
      <c r="A1793" s="16" t="s">
        <v>1169</v>
      </c>
      <c r="B1793" s="20"/>
      <c r="C1793" s="20"/>
      <c r="D1793" s="20"/>
      <c r="E1793" s="20"/>
      <c r="F1793" s="20">
        <f aca="true" t="shared" si="40" ref="F1793:K1793">F1794+F1879</f>
        <v>3963.6699999999996</v>
      </c>
      <c r="G1793" s="20">
        <f t="shared" si="40"/>
        <v>1818.1999999999996</v>
      </c>
      <c r="H1793" s="16" t="s">
        <v>17</v>
      </c>
      <c r="I1793" s="16" t="s">
        <v>17</v>
      </c>
      <c r="J1793" s="32">
        <f t="shared" si="40"/>
        <v>20</v>
      </c>
      <c r="K1793" s="32">
        <f t="shared" si="40"/>
        <v>572</v>
      </c>
      <c r="L1793" s="33"/>
      <c r="M1793" s="33"/>
      <c r="N1793" s="33"/>
    </row>
    <row r="1794" spans="1:14" s="2" customFormat="1" ht="27.75" customHeight="1">
      <c r="A1794" s="20" t="s">
        <v>1170</v>
      </c>
      <c r="B1794" s="20"/>
      <c r="C1794" s="20"/>
      <c r="D1794" s="20"/>
      <c r="E1794" s="20"/>
      <c r="F1794" s="20">
        <f>SUM(F1795:F1878)</f>
        <v>3963.6699999999996</v>
      </c>
      <c r="G1794" s="20">
        <f>SUM(G1795:G1878)</f>
        <v>1818.1999999999996</v>
      </c>
      <c r="H1794" s="16" t="s">
        <v>17</v>
      </c>
      <c r="I1794" s="16" t="s">
        <v>17</v>
      </c>
      <c r="J1794" s="32">
        <f>SUM(J1795:J1877)</f>
        <v>20</v>
      </c>
      <c r="K1794" s="32">
        <f>SUM(K1795:K1877)</f>
        <v>572</v>
      </c>
      <c r="L1794" s="33"/>
      <c r="M1794" s="33"/>
      <c r="N1794" s="33"/>
    </row>
    <row r="1795" spans="1:247" s="13" customFormat="1" ht="27.75" customHeight="1">
      <c r="A1795" s="94" t="s">
        <v>1171</v>
      </c>
      <c r="B1795" s="93" t="s">
        <v>387</v>
      </c>
      <c r="C1795" s="95" t="s">
        <v>1172</v>
      </c>
      <c r="D1795" s="93"/>
      <c r="E1795" s="24" t="s">
        <v>23</v>
      </c>
      <c r="F1795" s="116">
        <v>81.8</v>
      </c>
      <c r="G1795" s="116">
        <v>34.51</v>
      </c>
      <c r="H1795" s="50" t="s">
        <v>745</v>
      </c>
      <c r="I1795" s="50" t="s">
        <v>354</v>
      </c>
      <c r="J1795" s="62"/>
      <c r="K1795" s="36">
        <v>12</v>
      </c>
      <c r="L1795" s="107"/>
      <c r="M1795" s="107"/>
      <c r="N1795" s="107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  <c r="AI1795" s="14"/>
      <c r="AJ1795" s="14"/>
      <c r="AK1795" s="14"/>
      <c r="AL1795" s="14"/>
      <c r="AM1795" s="14"/>
      <c r="AN1795" s="14"/>
      <c r="AO1795" s="14"/>
      <c r="AP1795" s="14"/>
      <c r="AQ1795" s="14"/>
      <c r="AR1795" s="14"/>
      <c r="AS1795" s="14"/>
      <c r="AT1795" s="14"/>
      <c r="AU1795" s="14"/>
      <c r="AV1795" s="14"/>
      <c r="AW1795" s="14"/>
      <c r="AX1795" s="14"/>
      <c r="AY1795" s="14"/>
      <c r="AZ1795" s="14"/>
      <c r="BA1795" s="14"/>
      <c r="BB1795" s="14"/>
      <c r="BC1795" s="14"/>
      <c r="BD1795" s="14"/>
      <c r="BE1795" s="14"/>
      <c r="BF1795" s="14"/>
      <c r="BG1795" s="14"/>
      <c r="BH1795" s="14"/>
      <c r="BI1795" s="14"/>
      <c r="BJ1795" s="14"/>
      <c r="BK1795" s="14"/>
      <c r="BL1795" s="14"/>
      <c r="BM1795" s="14"/>
      <c r="BN1795" s="14"/>
      <c r="BO1795" s="14"/>
      <c r="BP1795" s="14"/>
      <c r="BQ1795" s="14"/>
      <c r="BR1795" s="14"/>
      <c r="BS1795" s="14"/>
      <c r="BT1795" s="14"/>
      <c r="BU1795" s="14"/>
      <c r="BV1795" s="14"/>
      <c r="BW1795" s="14"/>
      <c r="BX1795" s="14"/>
      <c r="BY1795" s="14"/>
      <c r="BZ1795" s="14"/>
      <c r="CA1795" s="14"/>
      <c r="CB1795" s="14"/>
      <c r="CC1795" s="14"/>
      <c r="CD1795" s="14"/>
      <c r="CE1795" s="14"/>
      <c r="CF1795" s="14"/>
      <c r="CG1795" s="14"/>
      <c r="CH1795" s="14"/>
      <c r="CI1795" s="14"/>
      <c r="CJ1795" s="14"/>
      <c r="CK1795" s="14"/>
      <c r="CL1795" s="14"/>
      <c r="CM1795" s="14"/>
      <c r="CN1795" s="14"/>
      <c r="CO1795" s="14"/>
      <c r="CP1795" s="14"/>
      <c r="CQ1795" s="14"/>
      <c r="CR1795" s="14"/>
      <c r="CS1795" s="14"/>
      <c r="CT1795" s="14"/>
      <c r="CU1795" s="14"/>
      <c r="CV1795" s="14"/>
      <c r="CW1795" s="14"/>
      <c r="CX1795" s="14"/>
      <c r="CY1795" s="14"/>
      <c r="CZ1795" s="14"/>
      <c r="DA1795" s="14"/>
      <c r="DB1795" s="14"/>
      <c r="DC1795" s="14"/>
      <c r="DD1795" s="14"/>
      <c r="DE1795" s="14"/>
      <c r="DF1795" s="14"/>
      <c r="DG1795" s="14"/>
      <c r="DH1795" s="14"/>
      <c r="DI1795" s="14"/>
      <c r="DJ1795" s="14"/>
      <c r="DK1795" s="14"/>
      <c r="DL1795" s="14"/>
      <c r="DM1795" s="14"/>
      <c r="DN1795" s="14"/>
      <c r="DO1795" s="14"/>
      <c r="DP1795" s="14"/>
      <c r="DQ1795" s="14"/>
      <c r="DR1795" s="14"/>
      <c r="DS1795" s="14"/>
      <c r="DT1795" s="14"/>
      <c r="DU1795" s="14"/>
      <c r="DV1795" s="14"/>
      <c r="DW1795" s="14"/>
      <c r="DX1795" s="14"/>
      <c r="DY1795" s="14"/>
      <c r="DZ1795" s="14"/>
      <c r="EA1795" s="14"/>
      <c r="EB1795" s="14"/>
      <c r="EC1795" s="14"/>
      <c r="ED1795" s="14"/>
      <c r="EE1795" s="14"/>
      <c r="EF1795" s="14"/>
      <c r="EG1795" s="14"/>
      <c r="EH1795" s="14"/>
      <c r="EI1795" s="14"/>
      <c r="EJ1795" s="14"/>
      <c r="EK1795" s="14"/>
      <c r="EL1795" s="14"/>
      <c r="EM1795" s="14"/>
      <c r="EN1795" s="14"/>
      <c r="EO1795" s="14"/>
      <c r="EP1795" s="14"/>
      <c r="EQ1795" s="14"/>
      <c r="ER1795" s="14"/>
      <c r="ES1795" s="14"/>
      <c r="ET1795" s="14"/>
      <c r="EU1795" s="14"/>
      <c r="EV1795" s="14"/>
      <c r="EW1795" s="14"/>
      <c r="EX1795" s="14"/>
      <c r="EY1795" s="14"/>
      <c r="EZ1795" s="14"/>
      <c r="FA1795" s="14"/>
      <c r="FB1795" s="14"/>
      <c r="FC1795" s="14"/>
      <c r="FD1795" s="14"/>
      <c r="FE1795" s="14"/>
      <c r="FF1795" s="14"/>
      <c r="FG1795" s="14"/>
      <c r="FH1795" s="14"/>
      <c r="FI1795" s="14"/>
      <c r="FJ1795" s="14"/>
      <c r="FK1795" s="14"/>
      <c r="FL1795" s="14"/>
      <c r="FM1795" s="14"/>
      <c r="FN1795" s="14"/>
      <c r="FO1795" s="14"/>
      <c r="FP1795" s="14"/>
      <c r="FQ1795" s="14"/>
      <c r="FR1795" s="14"/>
      <c r="FS1795" s="14"/>
      <c r="FT1795" s="14"/>
      <c r="FU1795" s="14"/>
      <c r="FV1795" s="14"/>
      <c r="FW1795" s="14"/>
      <c r="FX1795" s="14"/>
      <c r="FY1795" s="14"/>
      <c r="FZ1795" s="14"/>
      <c r="GA1795" s="14"/>
      <c r="GB1795" s="14"/>
      <c r="GC1795" s="14"/>
      <c r="GD1795" s="14"/>
      <c r="GE1795" s="14"/>
      <c r="GF1795" s="14"/>
      <c r="GG1795" s="14"/>
      <c r="GH1795" s="14"/>
      <c r="GI1795" s="14"/>
      <c r="GJ1795" s="14"/>
      <c r="GK1795" s="14"/>
      <c r="GL1795" s="14"/>
      <c r="GM1795" s="14"/>
      <c r="GN1795" s="14"/>
      <c r="GO1795" s="14"/>
      <c r="GP1795" s="14"/>
      <c r="GQ1795" s="14"/>
      <c r="GR1795" s="14"/>
      <c r="GS1795" s="14"/>
      <c r="GT1795" s="14"/>
      <c r="GU1795" s="14"/>
      <c r="GV1795" s="14"/>
      <c r="GW1795" s="14"/>
      <c r="GX1795" s="14"/>
      <c r="GY1795" s="14"/>
      <c r="GZ1795" s="14"/>
      <c r="HA1795" s="14"/>
      <c r="HB1795" s="14"/>
      <c r="HC1795" s="14"/>
      <c r="HD1795" s="14"/>
      <c r="HE1795" s="14"/>
      <c r="HF1795" s="14"/>
      <c r="HG1795" s="14"/>
      <c r="HH1795" s="14"/>
      <c r="HI1795" s="14"/>
      <c r="HJ1795" s="14"/>
      <c r="HK1795" s="14"/>
      <c r="HL1795" s="14"/>
      <c r="HM1795" s="14"/>
      <c r="HN1795" s="14"/>
      <c r="HO1795" s="14"/>
      <c r="HP1795" s="14"/>
      <c r="HQ1795" s="14"/>
      <c r="HR1795" s="14"/>
      <c r="HS1795" s="14"/>
      <c r="HT1795" s="14"/>
      <c r="HU1795" s="14"/>
      <c r="HV1795" s="14"/>
      <c r="HW1795" s="14"/>
      <c r="HX1795" s="14"/>
      <c r="HY1795" s="14"/>
      <c r="HZ1795" s="14"/>
      <c r="IA1795" s="14"/>
      <c r="IB1795" s="14"/>
      <c r="IC1795" s="14"/>
      <c r="ID1795" s="14"/>
      <c r="IE1795" s="14"/>
      <c r="IF1795" s="14"/>
      <c r="IG1795" s="14"/>
      <c r="IH1795" s="14"/>
      <c r="II1795" s="14"/>
      <c r="IJ1795" s="14"/>
      <c r="IK1795" s="14"/>
      <c r="IL1795" s="14"/>
      <c r="IM1795" s="14"/>
    </row>
    <row r="1796" spans="1:247" s="13" customFormat="1" ht="27.75" customHeight="1">
      <c r="A1796" s="94" t="s">
        <v>1171</v>
      </c>
      <c r="B1796" s="93" t="s">
        <v>390</v>
      </c>
      <c r="C1796" s="95" t="s">
        <v>1172</v>
      </c>
      <c r="D1796" s="93"/>
      <c r="E1796" s="24" t="s">
        <v>23</v>
      </c>
      <c r="F1796" s="116">
        <v>14.7</v>
      </c>
      <c r="G1796" s="116">
        <v>6.23</v>
      </c>
      <c r="H1796" s="50" t="s">
        <v>798</v>
      </c>
      <c r="I1796" s="50" t="s">
        <v>354</v>
      </c>
      <c r="J1796" s="62"/>
      <c r="K1796" s="36">
        <v>10</v>
      </c>
      <c r="L1796" s="107"/>
      <c r="M1796" s="107"/>
      <c r="N1796" s="107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F1796" s="14"/>
      <c r="AG1796" s="14"/>
      <c r="AH1796" s="14"/>
      <c r="AI1796" s="14"/>
      <c r="AJ1796" s="14"/>
      <c r="AK1796" s="14"/>
      <c r="AL1796" s="14"/>
      <c r="AM1796" s="14"/>
      <c r="AN1796" s="14"/>
      <c r="AO1796" s="14"/>
      <c r="AP1796" s="14"/>
      <c r="AQ1796" s="14"/>
      <c r="AR1796" s="14"/>
      <c r="AS1796" s="14"/>
      <c r="AT1796" s="14"/>
      <c r="AU1796" s="14"/>
      <c r="AV1796" s="14"/>
      <c r="AW1796" s="14"/>
      <c r="AX1796" s="14"/>
      <c r="AY1796" s="14"/>
      <c r="AZ1796" s="14"/>
      <c r="BA1796" s="14"/>
      <c r="BB1796" s="14"/>
      <c r="BC1796" s="14"/>
      <c r="BD1796" s="14"/>
      <c r="BE1796" s="14"/>
      <c r="BF1796" s="14"/>
      <c r="BG1796" s="14"/>
      <c r="BH1796" s="14"/>
      <c r="BI1796" s="14"/>
      <c r="BJ1796" s="14"/>
      <c r="BK1796" s="14"/>
      <c r="BL1796" s="14"/>
      <c r="BM1796" s="14"/>
      <c r="BN1796" s="14"/>
      <c r="BO1796" s="14"/>
      <c r="BP1796" s="14"/>
      <c r="BQ1796" s="14"/>
      <c r="BR1796" s="14"/>
      <c r="BS1796" s="14"/>
      <c r="BT1796" s="14"/>
      <c r="BU1796" s="14"/>
      <c r="BV1796" s="14"/>
      <c r="BW1796" s="14"/>
      <c r="BX1796" s="14"/>
      <c r="BY1796" s="14"/>
      <c r="BZ1796" s="14"/>
      <c r="CA1796" s="14"/>
      <c r="CB1796" s="14"/>
      <c r="CC1796" s="14"/>
      <c r="CD1796" s="14"/>
      <c r="CE1796" s="14"/>
      <c r="CF1796" s="14"/>
      <c r="CG1796" s="14"/>
      <c r="CH1796" s="14"/>
      <c r="CI1796" s="14"/>
      <c r="CJ1796" s="14"/>
      <c r="CK1796" s="14"/>
      <c r="CL1796" s="14"/>
      <c r="CM1796" s="14"/>
      <c r="CN1796" s="14"/>
      <c r="CO1796" s="14"/>
      <c r="CP1796" s="14"/>
      <c r="CQ1796" s="14"/>
      <c r="CR1796" s="14"/>
      <c r="CS1796" s="14"/>
      <c r="CT1796" s="14"/>
      <c r="CU1796" s="14"/>
      <c r="CV1796" s="14"/>
      <c r="CW1796" s="14"/>
      <c r="CX1796" s="14"/>
      <c r="CY1796" s="14"/>
      <c r="CZ1796" s="14"/>
      <c r="DA1796" s="14"/>
      <c r="DB1796" s="14"/>
      <c r="DC1796" s="14"/>
      <c r="DD1796" s="14"/>
      <c r="DE1796" s="14"/>
      <c r="DF1796" s="14"/>
      <c r="DG1796" s="14"/>
      <c r="DH1796" s="14"/>
      <c r="DI1796" s="14"/>
      <c r="DJ1796" s="14"/>
      <c r="DK1796" s="14"/>
      <c r="DL1796" s="14"/>
      <c r="DM1796" s="14"/>
      <c r="DN1796" s="14"/>
      <c r="DO1796" s="14"/>
      <c r="DP1796" s="14"/>
      <c r="DQ1796" s="14"/>
      <c r="DR1796" s="14"/>
      <c r="DS1796" s="14"/>
      <c r="DT1796" s="14"/>
      <c r="DU1796" s="14"/>
      <c r="DV1796" s="14"/>
      <c r="DW1796" s="14"/>
      <c r="DX1796" s="14"/>
      <c r="DY1796" s="14"/>
      <c r="DZ1796" s="14"/>
      <c r="EA1796" s="14"/>
      <c r="EB1796" s="14"/>
      <c r="EC1796" s="14"/>
      <c r="ED1796" s="14"/>
      <c r="EE1796" s="14"/>
      <c r="EF1796" s="14"/>
      <c r="EG1796" s="14"/>
      <c r="EH1796" s="14"/>
      <c r="EI1796" s="14"/>
      <c r="EJ1796" s="14"/>
      <c r="EK1796" s="14"/>
      <c r="EL1796" s="14"/>
      <c r="EM1796" s="14"/>
      <c r="EN1796" s="14"/>
      <c r="EO1796" s="14"/>
      <c r="EP1796" s="14"/>
      <c r="EQ1796" s="14"/>
      <c r="ER1796" s="14"/>
      <c r="ES1796" s="14"/>
      <c r="ET1796" s="14"/>
      <c r="EU1796" s="14"/>
      <c r="EV1796" s="14"/>
      <c r="EW1796" s="14"/>
      <c r="EX1796" s="14"/>
      <c r="EY1796" s="14"/>
      <c r="EZ1796" s="14"/>
      <c r="FA1796" s="14"/>
      <c r="FB1796" s="14"/>
      <c r="FC1796" s="14"/>
      <c r="FD1796" s="14"/>
      <c r="FE1796" s="14"/>
      <c r="FF1796" s="14"/>
      <c r="FG1796" s="14"/>
      <c r="FH1796" s="14"/>
      <c r="FI1796" s="14"/>
      <c r="FJ1796" s="14"/>
      <c r="FK1796" s="14"/>
      <c r="FL1796" s="14"/>
      <c r="FM1796" s="14"/>
      <c r="FN1796" s="14"/>
      <c r="FO1796" s="14"/>
      <c r="FP1796" s="14"/>
      <c r="FQ1796" s="14"/>
      <c r="FR1796" s="14"/>
      <c r="FS1796" s="14"/>
      <c r="FT1796" s="14"/>
      <c r="FU1796" s="14"/>
      <c r="FV1796" s="14"/>
      <c r="FW1796" s="14"/>
      <c r="FX1796" s="14"/>
      <c r="FY1796" s="14"/>
      <c r="FZ1796" s="14"/>
      <c r="GA1796" s="14"/>
      <c r="GB1796" s="14"/>
      <c r="GC1796" s="14"/>
      <c r="GD1796" s="14"/>
      <c r="GE1796" s="14"/>
      <c r="GF1796" s="14"/>
      <c r="GG1796" s="14"/>
      <c r="GH1796" s="14"/>
      <c r="GI1796" s="14"/>
      <c r="GJ1796" s="14"/>
      <c r="GK1796" s="14"/>
      <c r="GL1796" s="14"/>
      <c r="GM1796" s="14"/>
      <c r="GN1796" s="14"/>
      <c r="GO1796" s="14"/>
      <c r="GP1796" s="14"/>
      <c r="GQ1796" s="14"/>
      <c r="GR1796" s="14"/>
      <c r="GS1796" s="14"/>
      <c r="GT1796" s="14"/>
      <c r="GU1796" s="14"/>
      <c r="GV1796" s="14"/>
      <c r="GW1796" s="14"/>
      <c r="GX1796" s="14"/>
      <c r="GY1796" s="14"/>
      <c r="GZ1796" s="14"/>
      <c r="HA1796" s="14"/>
      <c r="HB1796" s="14"/>
      <c r="HC1796" s="14"/>
      <c r="HD1796" s="14"/>
      <c r="HE1796" s="14"/>
      <c r="HF1796" s="14"/>
      <c r="HG1796" s="14"/>
      <c r="HH1796" s="14"/>
      <c r="HI1796" s="14"/>
      <c r="HJ1796" s="14"/>
      <c r="HK1796" s="14"/>
      <c r="HL1796" s="14"/>
      <c r="HM1796" s="14"/>
      <c r="HN1796" s="14"/>
      <c r="HO1796" s="14"/>
      <c r="HP1796" s="14"/>
      <c r="HQ1796" s="14"/>
      <c r="HR1796" s="14"/>
      <c r="HS1796" s="14"/>
      <c r="HT1796" s="14"/>
      <c r="HU1796" s="14"/>
      <c r="HV1796" s="14"/>
      <c r="HW1796" s="14"/>
      <c r="HX1796" s="14"/>
      <c r="HY1796" s="14"/>
      <c r="HZ1796" s="14"/>
      <c r="IA1796" s="14"/>
      <c r="IB1796" s="14"/>
      <c r="IC1796" s="14"/>
      <c r="ID1796" s="14"/>
      <c r="IE1796" s="14"/>
      <c r="IF1796" s="14"/>
      <c r="IG1796" s="14"/>
      <c r="IH1796" s="14"/>
      <c r="II1796" s="14"/>
      <c r="IJ1796" s="14"/>
      <c r="IK1796" s="14"/>
      <c r="IL1796" s="14"/>
      <c r="IM1796" s="14"/>
    </row>
    <row r="1797" spans="1:247" s="13" customFormat="1" ht="27.75" customHeight="1">
      <c r="A1797" s="94" t="s">
        <v>1171</v>
      </c>
      <c r="B1797" s="93" t="s">
        <v>390</v>
      </c>
      <c r="C1797" s="95" t="s">
        <v>1172</v>
      </c>
      <c r="D1797" s="93"/>
      <c r="E1797" s="24" t="s">
        <v>23</v>
      </c>
      <c r="F1797" s="116">
        <v>14.33</v>
      </c>
      <c r="G1797" s="116">
        <v>6.06</v>
      </c>
      <c r="H1797" s="50" t="s">
        <v>745</v>
      </c>
      <c r="I1797" s="50" t="s">
        <v>354</v>
      </c>
      <c r="J1797" s="62"/>
      <c r="K1797" s="36">
        <v>8</v>
      </c>
      <c r="L1797" s="107"/>
      <c r="M1797" s="107"/>
      <c r="N1797" s="107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F1797" s="14"/>
      <c r="AG1797" s="14"/>
      <c r="AH1797" s="14"/>
      <c r="AI1797" s="14"/>
      <c r="AJ1797" s="14"/>
      <c r="AK1797" s="14"/>
      <c r="AL1797" s="14"/>
      <c r="AM1797" s="14"/>
      <c r="AN1797" s="14"/>
      <c r="AO1797" s="14"/>
      <c r="AP1797" s="14"/>
      <c r="AQ1797" s="14"/>
      <c r="AR1797" s="14"/>
      <c r="AS1797" s="14"/>
      <c r="AT1797" s="14"/>
      <c r="AU1797" s="14"/>
      <c r="AV1797" s="14"/>
      <c r="AW1797" s="14"/>
      <c r="AX1797" s="14"/>
      <c r="AY1797" s="14"/>
      <c r="AZ1797" s="14"/>
      <c r="BA1797" s="14"/>
      <c r="BB1797" s="14"/>
      <c r="BC1797" s="14"/>
      <c r="BD1797" s="14"/>
      <c r="BE1797" s="14"/>
      <c r="BF1797" s="14"/>
      <c r="BG1797" s="14"/>
      <c r="BH1797" s="14"/>
      <c r="BI1797" s="14"/>
      <c r="BJ1797" s="14"/>
      <c r="BK1797" s="14"/>
      <c r="BL1797" s="14"/>
      <c r="BM1797" s="14"/>
      <c r="BN1797" s="14"/>
      <c r="BO1797" s="14"/>
      <c r="BP1797" s="14"/>
      <c r="BQ1797" s="14"/>
      <c r="BR1797" s="14"/>
      <c r="BS1797" s="14"/>
      <c r="BT1797" s="14"/>
      <c r="BU1797" s="14"/>
      <c r="BV1797" s="14"/>
      <c r="BW1797" s="14"/>
      <c r="BX1797" s="14"/>
      <c r="BY1797" s="14"/>
      <c r="BZ1797" s="14"/>
      <c r="CA1797" s="14"/>
      <c r="CB1797" s="14"/>
      <c r="CC1797" s="14"/>
      <c r="CD1797" s="14"/>
      <c r="CE1797" s="14"/>
      <c r="CF1797" s="14"/>
      <c r="CG1797" s="14"/>
      <c r="CH1797" s="14"/>
      <c r="CI1797" s="14"/>
      <c r="CJ1797" s="14"/>
      <c r="CK1797" s="14"/>
      <c r="CL1797" s="14"/>
      <c r="CM1797" s="14"/>
      <c r="CN1797" s="14"/>
      <c r="CO1797" s="14"/>
      <c r="CP1797" s="14"/>
      <c r="CQ1797" s="14"/>
      <c r="CR1797" s="14"/>
      <c r="CS1797" s="14"/>
      <c r="CT1797" s="14"/>
      <c r="CU1797" s="14"/>
      <c r="CV1797" s="14"/>
      <c r="CW1797" s="14"/>
      <c r="CX1797" s="14"/>
      <c r="CY1797" s="14"/>
      <c r="CZ1797" s="14"/>
      <c r="DA1797" s="14"/>
      <c r="DB1797" s="14"/>
      <c r="DC1797" s="14"/>
      <c r="DD1797" s="14"/>
      <c r="DE1797" s="14"/>
      <c r="DF1797" s="14"/>
      <c r="DG1797" s="14"/>
      <c r="DH1797" s="14"/>
      <c r="DI1797" s="14"/>
      <c r="DJ1797" s="14"/>
      <c r="DK1797" s="14"/>
      <c r="DL1797" s="14"/>
      <c r="DM1797" s="14"/>
      <c r="DN1797" s="14"/>
      <c r="DO1797" s="14"/>
      <c r="DP1797" s="14"/>
      <c r="DQ1797" s="14"/>
      <c r="DR1797" s="14"/>
      <c r="DS1797" s="14"/>
      <c r="DT1797" s="14"/>
      <c r="DU1797" s="14"/>
      <c r="DV1797" s="14"/>
      <c r="DW1797" s="14"/>
      <c r="DX1797" s="14"/>
      <c r="DY1797" s="14"/>
      <c r="DZ1797" s="14"/>
      <c r="EA1797" s="14"/>
      <c r="EB1797" s="14"/>
      <c r="EC1797" s="14"/>
      <c r="ED1797" s="14"/>
      <c r="EE1797" s="14"/>
      <c r="EF1797" s="14"/>
      <c r="EG1797" s="14"/>
      <c r="EH1797" s="14"/>
      <c r="EI1797" s="14"/>
      <c r="EJ1797" s="14"/>
      <c r="EK1797" s="14"/>
      <c r="EL1797" s="14"/>
      <c r="EM1797" s="14"/>
      <c r="EN1797" s="14"/>
      <c r="EO1797" s="14"/>
      <c r="EP1797" s="14"/>
      <c r="EQ1797" s="14"/>
      <c r="ER1797" s="14"/>
      <c r="ES1797" s="14"/>
      <c r="ET1797" s="14"/>
      <c r="EU1797" s="14"/>
      <c r="EV1797" s="14"/>
      <c r="EW1797" s="14"/>
      <c r="EX1797" s="14"/>
      <c r="EY1797" s="14"/>
      <c r="EZ1797" s="14"/>
      <c r="FA1797" s="14"/>
      <c r="FB1797" s="14"/>
      <c r="FC1797" s="14"/>
      <c r="FD1797" s="14"/>
      <c r="FE1797" s="14"/>
      <c r="FF1797" s="14"/>
      <c r="FG1797" s="14"/>
      <c r="FH1797" s="14"/>
      <c r="FI1797" s="14"/>
      <c r="FJ1797" s="14"/>
      <c r="FK1797" s="14"/>
      <c r="FL1797" s="14"/>
      <c r="FM1797" s="14"/>
      <c r="FN1797" s="14"/>
      <c r="FO1797" s="14"/>
      <c r="FP1797" s="14"/>
      <c r="FQ1797" s="14"/>
      <c r="FR1797" s="14"/>
      <c r="FS1797" s="14"/>
      <c r="FT1797" s="14"/>
      <c r="FU1797" s="14"/>
      <c r="FV1797" s="14"/>
      <c r="FW1797" s="14"/>
      <c r="FX1797" s="14"/>
      <c r="FY1797" s="14"/>
      <c r="FZ1797" s="14"/>
      <c r="GA1797" s="14"/>
      <c r="GB1797" s="14"/>
      <c r="GC1797" s="14"/>
      <c r="GD1797" s="14"/>
      <c r="GE1797" s="14"/>
      <c r="GF1797" s="14"/>
      <c r="GG1797" s="14"/>
      <c r="GH1797" s="14"/>
      <c r="GI1797" s="14"/>
      <c r="GJ1797" s="14"/>
      <c r="GK1797" s="14"/>
      <c r="GL1797" s="14"/>
      <c r="GM1797" s="14"/>
      <c r="GN1797" s="14"/>
      <c r="GO1797" s="14"/>
      <c r="GP1797" s="14"/>
      <c r="GQ1797" s="14"/>
      <c r="GR1797" s="14"/>
      <c r="GS1797" s="14"/>
      <c r="GT1797" s="14"/>
      <c r="GU1797" s="14"/>
      <c r="GV1797" s="14"/>
      <c r="GW1797" s="14"/>
      <c r="GX1797" s="14"/>
      <c r="GY1797" s="14"/>
      <c r="GZ1797" s="14"/>
      <c r="HA1797" s="14"/>
      <c r="HB1797" s="14"/>
      <c r="HC1797" s="14"/>
      <c r="HD1797" s="14"/>
      <c r="HE1797" s="14"/>
      <c r="HF1797" s="14"/>
      <c r="HG1797" s="14"/>
      <c r="HH1797" s="14"/>
      <c r="HI1797" s="14"/>
      <c r="HJ1797" s="14"/>
      <c r="HK1797" s="14"/>
      <c r="HL1797" s="14"/>
      <c r="HM1797" s="14"/>
      <c r="HN1797" s="14"/>
      <c r="HO1797" s="14"/>
      <c r="HP1797" s="14"/>
      <c r="HQ1797" s="14"/>
      <c r="HR1797" s="14"/>
      <c r="HS1797" s="14"/>
      <c r="HT1797" s="14"/>
      <c r="HU1797" s="14"/>
      <c r="HV1797" s="14"/>
      <c r="HW1797" s="14"/>
      <c r="HX1797" s="14"/>
      <c r="HY1797" s="14"/>
      <c r="HZ1797" s="14"/>
      <c r="IA1797" s="14"/>
      <c r="IB1797" s="14"/>
      <c r="IC1797" s="14"/>
      <c r="ID1797" s="14"/>
      <c r="IE1797" s="14"/>
      <c r="IF1797" s="14"/>
      <c r="IG1797" s="14"/>
      <c r="IH1797" s="14"/>
      <c r="II1797" s="14"/>
      <c r="IJ1797" s="14"/>
      <c r="IK1797" s="14"/>
      <c r="IL1797" s="14"/>
      <c r="IM1797" s="14"/>
    </row>
    <row r="1798" spans="1:247" s="13" customFormat="1" ht="27.75" customHeight="1">
      <c r="A1798" s="94" t="s">
        <v>1171</v>
      </c>
      <c r="B1798" s="93" t="s">
        <v>406</v>
      </c>
      <c r="C1798" s="95" t="s">
        <v>1172</v>
      </c>
      <c r="D1798" s="93"/>
      <c r="E1798" s="24" t="s">
        <v>23</v>
      </c>
      <c r="F1798" s="116">
        <v>43.43</v>
      </c>
      <c r="G1798" s="116">
        <v>18.35</v>
      </c>
      <c r="H1798" s="50" t="s">
        <v>745</v>
      </c>
      <c r="I1798" s="50" t="s">
        <v>354</v>
      </c>
      <c r="J1798" s="62"/>
      <c r="K1798" s="36">
        <v>6</v>
      </c>
      <c r="L1798" s="107"/>
      <c r="M1798" s="107"/>
      <c r="N1798" s="107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  <c r="AI1798" s="14"/>
      <c r="AJ1798" s="14"/>
      <c r="AK1798" s="14"/>
      <c r="AL1798" s="14"/>
      <c r="AM1798" s="14"/>
      <c r="AN1798" s="14"/>
      <c r="AO1798" s="14"/>
      <c r="AP1798" s="14"/>
      <c r="AQ1798" s="14"/>
      <c r="AR1798" s="14"/>
      <c r="AS1798" s="14"/>
      <c r="AT1798" s="14"/>
      <c r="AU1798" s="14"/>
      <c r="AV1798" s="14"/>
      <c r="AW1798" s="14"/>
      <c r="AX1798" s="14"/>
      <c r="AY1798" s="14"/>
      <c r="AZ1798" s="14"/>
      <c r="BA1798" s="14"/>
      <c r="BB1798" s="14"/>
      <c r="BC1798" s="14"/>
      <c r="BD1798" s="14"/>
      <c r="BE1798" s="14"/>
      <c r="BF1798" s="14"/>
      <c r="BG1798" s="14"/>
      <c r="BH1798" s="14"/>
      <c r="BI1798" s="14"/>
      <c r="BJ1798" s="14"/>
      <c r="BK1798" s="14"/>
      <c r="BL1798" s="14"/>
      <c r="BM1798" s="14"/>
      <c r="BN1798" s="14"/>
      <c r="BO1798" s="14"/>
      <c r="BP1798" s="14"/>
      <c r="BQ1798" s="14"/>
      <c r="BR1798" s="14"/>
      <c r="BS1798" s="14"/>
      <c r="BT1798" s="14"/>
      <c r="BU1798" s="14"/>
      <c r="BV1798" s="14"/>
      <c r="BW1798" s="14"/>
      <c r="BX1798" s="14"/>
      <c r="BY1798" s="14"/>
      <c r="BZ1798" s="14"/>
      <c r="CA1798" s="14"/>
      <c r="CB1798" s="14"/>
      <c r="CC1798" s="14"/>
      <c r="CD1798" s="14"/>
      <c r="CE1798" s="14"/>
      <c r="CF1798" s="14"/>
      <c r="CG1798" s="14"/>
      <c r="CH1798" s="14"/>
      <c r="CI1798" s="14"/>
      <c r="CJ1798" s="14"/>
      <c r="CK1798" s="14"/>
      <c r="CL1798" s="14"/>
      <c r="CM1798" s="14"/>
      <c r="CN1798" s="14"/>
      <c r="CO1798" s="14"/>
      <c r="CP1798" s="14"/>
      <c r="CQ1798" s="14"/>
      <c r="CR1798" s="14"/>
      <c r="CS1798" s="14"/>
      <c r="CT1798" s="14"/>
      <c r="CU1798" s="14"/>
      <c r="CV1798" s="14"/>
      <c r="CW1798" s="14"/>
      <c r="CX1798" s="14"/>
      <c r="CY1798" s="14"/>
      <c r="CZ1798" s="14"/>
      <c r="DA1798" s="14"/>
      <c r="DB1798" s="14"/>
      <c r="DC1798" s="14"/>
      <c r="DD1798" s="14"/>
      <c r="DE1798" s="14"/>
      <c r="DF1798" s="14"/>
      <c r="DG1798" s="14"/>
      <c r="DH1798" s="14"/>
      <c r="DI1798" s="14"/>
      <c r="DJ1798" s="14"/>
      <c r="DK1798" s="14"/>
      <c r="DL1798" s="14"/>
      <c r="DM1798" s="14"/>
      <c r="DN1798" s="14"/>
      <c r="DO1798" s="14"/>
      <c r="DP1798" s="14"/>
      <c r="DQ1798" s="14"/>
      <c r="DR1798" s="14"/>
      <c r="DS1798" s="14"/>
      <c r="DT1798" s="14"/>
      <c r="DU1798" s="14"/>
      <c r="DV1798" s="14"/>
      <c r="DW1798" s="14"/>
      <c r="DX1798" s="14"/>
      <c r="DY1798" s="14"/>
      <c r="DZ1798" s="14"/>
      <c r="EA1798" s="14"/>
      <c r="EB1798" s="14"/>
      <c r="EC1798" s="14"/>
      <c r="ED1798" s="14"/>
      <c r="EE1798" s="14"/>
      <c r="EF1798" s="14"/>
      <c r="EG1798" s="14"/>
      <c r="EH1798" s="14"/>
      <c r="EI1798" s="14"/>
      <c r="EJ1798" s="14"/>
      <c r="EK1798" s="14"/>
      <c r="EL1798" s="14"/>
      <c r="EM1798" s="14"/>
      <c r="EN1798" s="14"/>
      <c r="EO1798" s="14"/>
      <c r="EP1798" s="14"/>
      <c r="EQ1798" s="14"/>
      <c r="ER1798" s="14"/>
      <c r="ES1798" s="14"/>
      <c r="ET1798" s="14"/>
      <c r="EU1798" s="14"/>
      <c r="EV1798" s="14"/>
      <c r="EW1798" s="14"/>
      <c r="EX1798" s="14"/>
      <c r="EY1798" s="14"/>
      <c r="EZ1798" s="14"/>
      <c r="FA1798" s="14"/>
      <c r="FB1798" s="14"/>
      <c r="FC1798" s="14"/>
      <c r="FD1798" s="14"/>
      <c r="FE1798" s="14"/>
      <c r="FF1798" s="14"/>
      <c r="FG1798" s="14"/>
      <c r="FH1798" s="14"/>
      <c r="FI1798" s="14"/>
      <c r="FJ1798" s="14"/>
      <c r="FK1798" s="14"/>
      <c r="FL1798" s="14"/>
      <c r="FM1798" s="14"/>
      <c r="FN1798" s="14"/>
      <c r="FO1798" s="14"/>
      <c r="FP1798" s="14"/>
      <c r="FQ1798" s="14"/>
      <c r="FR1798" s="14"/>
      <c r="FS1798" s="14"/>
      <c r="FT1798" s="14"/>
      <c r="FU1798" s="14"/>
      <c r="FV1798" s="14"/>
      <c r="FW1798" s="14"/>
      <c r="FX1798" s="14"/>
      <c r="FY1798" s="14"/>
      <c r="FZ1798" s="14"/>
      <c r="GA1798" s="14"/>
      <c r="GB1798" s="14"/>
      <c r="GC1798" s="14"/>
      <c r="GD1798" s="14"/>
      <c r="GE1798" s="14"/>
      <c r="GF1798" s="14"/>
      <c r="GG1798" s="14"/>
      <c r="GH1798" s="14"/>
      <c r="GI1798" s="14"/>
      <c r="GJ1798" s="14"/>
      <c r="GK1798" s="14"/>
      <c r="GL1798" s="14"/>
      <c r="GM1798" s="14"/>
      <c r="GN1798" s="14"/>
      <c r="GO1798" s="14"/>
      <c r="GP1798" s="14"/>
      <c r="GQ1798" s="14"/>
      <c r="GR1798" s="14"/>
      <c r="GS1798" s="14"/>
      <c r="GT1798" s="14"/>
      <c r="GU1798" s="14"/>
      <c r="GV1798" s="14"/>
      <c r="GW1798" s="14"/>
      <c r="GX1798" s="14"/>
      <c r="GY1798" s="14"/>
      <c r="GZ1798" s="14"/>
      <c r="HA1798" s="14"/>
      <c r="HB1798" s="14"/>
      <c r="HC1798" s="14"/>
      <c r="HD1798" s="14"/>
      <c r="HE1798" s="14"/>
      <c r="HF1798" s="14"/>
      <c r="HG1798" s="14"/>
      <c r="HH1798" s="14"/>
      <c r="HI1798" s="14"/>
      <c r="HJ1798" s="14"/>
      <c r="HK1798" s="14"/>
      <c r="HL1798" s="14"/>
      <c r="HM1798" s="14"/>
      <c r="HN1798" s="14"/>
      <c r="HO1798" s="14"/>
      <c r="HP1798" s="14"/>
      <c r="HQ1798" s="14"/>
      <c r="HR1798" s="14"/>
      <c r="HS1798" s="14"/>
      <c r="HT1798" s="14"/>
      <c r="HU1798" s="14"/>
      <c r="HV1798" s="14"/>
      <c r="HW1798" s="14"/>
      <c r="HX1798" s="14"/>
      <c r="HY1798" s="14"/>
      <c r="HZ1798" s="14"/>
      <c r="IA1798" s="14"/>
      <c r="IB1798" s="14"/>
      <c r="IC1798" s="14"/>
      <c r="ID1798" s="14"/>
      <c r="IE1798" s="14"/>
      <c r="IF1798" s="14"/>
      <c r="IG1798" s="14"/>
      <c r="IH1798" s="14"/>
      <c r="II1798" s="14"/>
      <c r="IJ1798" s="14"/>
      <c r="IK1798" s="14"/>
      <c r="IL1798" s="14"/>
      <c r="IM1798" s="14"/>
    </row>
    <row r="1799" spans="1:247" s="13" customFormat="1" ht="27.75" customHeight="1">
      <c r="A1799" s="94" t="s">
        <v>1171</v>
      </c>
      <c r="B1799" s="93" t="s">
        <v>97</v>
      </c>
      <c r="C1799" s="95" t="s">
        <v>1172</v>
      </c>
      <c r="D1799" s="93"/>
      <c r="E1799" s="24" t="s">
        <v>23</v>
      </c>
      <c r="F1799" s="116">
        <v>27.13</v>
      </c>
      <c r="G1799" s="116">
        <v>11.47</v>
      </c>
      <c r="H1799" s="50" t="s">
        <v>745</v>
      </c>
      <c r="I1799" s="50" t="s">
        <v>354</v>
      </c>
      <c r="J1799" s="62">
        <v>1</v>
      </c>
      <c r="K1799" s="36"/>
      <c r="L1799" s="107"/>
      <c r="M1799" s="107"/>
      <c r="N1799" s="107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F1799" s="14"/>
      <c r="AG1799" s="14"/>
      <c r="AH1799" s="14"/>
      <c r="AI1799" s="14"/>
      <c r="AJ1799" s="14"/>
      <c r="AK1799" s="14"/>
      <c r="AL1799" s="14"/>
      <c r="AM1799" s="14"/>
      <c r="AN1799" s="14"/>
      <c r="AO1799" s="14"/>
      <c r="AP1799" s="14"/>
      <c r="AQ1799" s="14"/>
      <c r="AR1799" s="14"/>
      <c r="AS1799" s="14"/>
      <c r="AT1799" s="14"/>
      <c r="AU1799" s="14"/>
      <c r="AV1799" s="14"/>
      <c r="AW1799" s="14"/>
      <c r="AX1799" s="14"/>
      <c r="AY1799" s="14"/>
      <c r="AZ1799" s="14"/>
      <c r="BA1799" s="14"/>
      <c r="BB1799" s="14"/>
      <c r="BC1799" s="14"/>
      <c r="BD1799" s="14"/>
      <c r="BE1799" s="14"/>
      <c r="BF1799" s="14"/>
      <c r="BG1799" s="14"/>
      <c r="BH1799" s="14"/>
      <c r="BI1799" s="14"/>
      <c r="BJ1799" s="14"/>
      <c r="BK1799" s="14"/>
      <c r="BL1799" s="14"/>
      <c r="BM1799" s="14"/>
      <c r="BN1799" s="14"/>
      <c r="BO1799" s="14"/>
      <c r="BP1799" s="14"/>
      <c r="BQ1799" s="14"/>
      <c r="BR1799" s="14"/>
      <c r="BS1799" s="14"/>
      <c r="BT1799" s="14"/>
      <c r="BU1799" s="14"/>
      <c r="BV1799" s="14"/>
      <c r="BW1799" s="14"/>
      <c r="BX1799" s="14"/>
      <c r="BY1799" s="14"/>
      <c r="BZ1799" s="14"/>
      <c r="CA1799" s="14"/>
      <c r="CB1799" s="14"/>
      <c r="CC1799" s="14"/>
      <c r="CD1799" s="14"/>
      <c r="CE1799" s="14"/>
      <c r="CF1799" s="14"/>
      <c r="CG1799" s="14"/>
      <c r="CH1799" s="14"/>
      <c r="CI1799" s="14"/>
      <c r="CJ1799" s="14"/>
      <c r="CK1799" s="14"/>
      <c r="CL1799" s="14"/>
      <c r="CM1799" s="14"/>
      <c r="CN1799" s="14"/>
      <c r="CO1799" s="14"/>
      <c r="CP1799" s="14"/>
      <c r="CQ1799" s="14"/>
      <c r="CR1799" s="14"/>
      <c r="CS1799" s="14"/>
      <c r="CT1799" s="14"/>
      <c r="CU1799" s="14"/>
      <c r="CV1799" s="14"/>
      <c r="CW1799" s="14"/>
      <c r="CX1799" s="14"/>
      <c r="CY1799" s="14"/>
      <c r="CZ1799" s="14"/>
      <c r="DA1799" s="14"/>
      <c r="DB1799" s="14"/>
      <c r="DC1799" s="14"/>
      <c r="DD1799" s="14"/>
      <c r="DE1799" s="14"/>
      <c r="DF1799" s="14"/>
      <c r="DG1799" s="14"/>
      <c r="DH1799" s="14"/>
      <c r="DI1799" s="14"/>
      <c r="DJ1799" s="14"/>
      <c r="DK1799" s="14"/>
      <c r="DL1799" s="14"/>
      <c r="DM1799" s="14"/>
      <c r="DN1799" s="14"/>
      <c r="DO1799" s="14"/>
      <c r="DP1799" s="14"/>
      <c r="DQ1799" s="14"/>
      <c r="DR1799" s="14"/>
      <c r="DS1799" s="14"/>
      <c r="DT1799" s="14"/>
      <c r="DU1799" s="14"/>
      <c r="DV1799" s="14"/>
      <c r="DW1799" s="14"/>
      <c r="DX1799" s="14"/>
      <c r="DY1799" s="14"/>
      <c r="DZ1799" s="14"/>
      <c r="EA1799" s="14"/>
      <c r="EB1799" s="14"/>
      <c r="EC1799" s="14"/>
      <c r="ED1799" s="14"/>
      <c r="EE1799" s="14"/>
      <c r="EF1799" s="14"/>
      <c r="EG1799" s="14"/>
      <c r="EH1799" s="14"/>
      <c r="EI1799" s="14"/>
      <c r="EJ1799" s="14"/>
      <c r="EK1799" s="14"/>
      <c r="EL1799" s="14"/>
      <c r="EM1799" s="14"/>
      <c r="EN1799" s="14"/>
      <c r="EO1799" s="14"/>
      <c r="EP1799" s="14"/>
      <c r="EQ1799" s="14"/>
      <c r="ER1799" s="14"/>
      <c r="ES1799" s="14"/>
      <c r="ET1799" s="14"/>
      <c r="EU1799" s="14"/>
      <c r="EV1799" s="14"/>
      <c r="EW1799" s="14"/>
      <c r="EX1799" s="14"/>
      <c r="EY1799" s="14"/>
      <c r="EZ1799" s="14"/>
      <c r="FA1799" s="14"/>
      <c r="FB1799" s="14"/>
      <c r="FC1799" s="14"/>
      <c r="FD1799" s="14"/>
      <c r="FE1799" s="14"/>
      <c r="FF1799" s="14"/>
      <c r="FG1799" s="14"/>
      <c r="FH1799" s="14"/>
      <c r="FI1799" s="14"/>
      <c r="FJ1799" s="14"/>
      <c r="FK1799" s="14"/>
      <c r="FL1799" s="14"/>
      <c r="FM1799" s="14"/>
      <c r="FN1799" s="14"/>
      <c r="FO1799" s="14"/>
      <c r="FP1799" s="14"/>
      <c r="FQ1799" s="14"/>
      <c r="FR1799" s="14"/>
      <c r="FS1799" s="14"/>
      <c r="FT1799" s="14"/>
      <c r="FU1799" s="14"/>
      <c r="FV1799" s="14"/>
      <c r="FW1799" s="14"/>
      <c r="FX1799" s="14"/>
      <c r="FY1799" s="14"/>
      <c r="FZ1799" s="14"/>
      <c r="GA1799" s="14"/>
      <c r="GB1799" s="14"/>
      <c r="GC1799" s="14"/>
      <c r="GD1799" s="14"/>
      <c r="GE1799" s="14"/>
      <c r="GF1799" s="14"/>
      <c r="GG1799" s="14"/>
      <c r="GH1799" s="14"/>
      <c r="GI1799" s="14"/>
      <c r="GJ1799" s="14"/>
      <c r="GK1799" s="14"/>
      <c r="GL1799" s="14"/>
      <c r="GM1799" s="14"/>
      <c r="GN1799" s="14"/>
      <c r="GO1799" s="14"/>
      <c r="GP1799" s="14"/>
      <c r="GQ1799" s="14"/>
      <c r="GR1799" s="14"/>
      <c r="GS1799" s="14"/>
      <c r="GT1799" s="14"/>
      <c r="GU1799" s="14"/>
      <c r="GV1799" s="14"/>
      <c r="GW1799" s="14"/>
      <c r="GX1799" s="14"/>
      <c r="GY1799" s="14"/>
      <c r="GZ1799" s="14"/>
      <c r="HA1799" s="14"/>
      <c r="HB1799" s="14"/>
      <c r="HC1799" s="14"/>
      <c r="HD1799" s="14"/>
      <c r="HE1799" s="14"/>
      <c r="HF1799" s="14"/>
      <c r="HG1799" s="14"/>
      <c r="HH1799" s="14"/>
      <c r="HI1799" s="14"/>
      <c r="HJ1799" s="14"/>
      <c r="HK1799" s="14"/>
      <c r="HL1799" s="14"/>
      <c r="HM1799" s="14"/>
      <c r="HN1799" s="14"/>
      <c r="HO1799" s="14"/>
      <c r="HP1799" s="14"/>
      <c r="HQ1799" s="14"/>
      <c r="HR1799" s="14"/>
      <c r="HS1799" s="14"/>
      <c r="HT1799" s="14"/>
      <c r="HU1799" s="14"/>
      <c r="HV1799" s="14"/>
      <c r="HW1799" s="14"/>
      <c r="HX1799" s="14"/>
      <c r="HY1799" s="14"/>
      <c r="HZ1799" s="14"/>
      <c r="IA1799" s="14"/>
      <c r="IB1799" s="14"/>
      <c r="IC1799" s="14"/>
      <c r="ID1799" s="14"/>
      <c r="IE1799" s="14"/>
      <c r="IF1799" s="14"/>
      <c r="IG1799" s="14"/>
      <c r="IH1799" s="14"/>
      <c r="II1799" s="14"/>
      <c r="IJ1799" s="14"/>
      <c r="IK1799" s="14"/>
      <c r="IL1799" s="14"/>
      <c r="IM1799" s="14"/>
    </row>
    <row r="1800" spans="1:247" s="13" customFormat="1" ht="27.75" customHeight="1">
      <c r="A1800" s="94" t="s">
        <v>1171</v>
      </c>
      <c r="B1800" s="93" t="s">
        <v>551</v>
      </c>
      <c r="C1800" s="95" t="s">
        <v>1172</v>
      </c>
      <c r="D1800" s="93"/>
      <c r="E1800" s="24" t="s">
        <v>23</v>
      </c>
      <c r="F1800" s="116">
        <v>54.5</v>
      </c>
      <c r="G1800" s="116">
        <v>23.04</v>
      </c>
      <c r="H1800" s="50" t="s">
        <v>745</v>
      </c>
      <c r="I1800" s="50" t="s">
        <v>354</v>
      </c>
      <c r="J1800" s="62"/>
      <c r="K1800" s="36">
        <v>12</v>
      </c>
      <c r="L1800" s="107"/>
      <c r="M1800" s="107"/>
      <c r="N1800" s="107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F1800" s="14"/>
      <c r="AG1800" s="14"/>
      <c r="AH1800" s="14"/>
      <c r="AI1800" s="14"/>
      <c r="AJ1800" s="14"/>
      <c r="AK1800" s="14"/>
      <c r="AL1800" s="14"/>
      <c r="AM1800" s="14"/>
      <c r="AN1800" s="14"/>
      <c r="AO1800" s="14"/>
      <c r="AP1800" s="14"/>
      <c r="AQ1800" s="14"/>
      <c r="AR1800" s="14"/>
      <c r="AS1800" s="14"/>
      <c r="AT1800" s="14"/>
      <c r="AU1800" s="14"/>
      <c r="AV1800" s="14"/>
      <c r="AW1800" s="14"/>
      <c r="AX1800" s="14"/>
      <c r="AY1800" s="14"/>
      <c r="AZ1800" s="14"/>
      <c r="BA1800" s="14"/>
      <c r="BB1800" s="14"/>
      <c r="BC1800" s="14"/>
      <c r="BD1800" s="14"/>
      <c r="BE1800" s="14"/>
      <c r="BF1800" s="14"/>
      <c r="BG1800" s="14"/>
      <c r="BH1800" s="14"/>
      <c r="BI1800" s="14"/>
      <c r="BJ1800" s="14"/>
      <c r="BK1800" s="14"/>
      <c r="BL1800" s="14"/>
      <c r="BM1800" s="14"/>
      <c r="BN1800" s="14"/>
      <c r="BO1800" s="14"/>
      <c r="BP1800" s="14"/>
      <c r="BQ1800" s="14"/>
      <c r="BR1800" s="14"/>
      <c r="BS1800" s="14"/>
      <c r="BT1800" s="14"/>
      <c r="BU1800" s="14"/>
      <c r="BV1800" s="14"/>
      <c r="BW1800" s="14"/>
      <c r="BX1800" s="14"/>
      <c r="BY1800" s="14"/>
      <c r="BZ1800" s="14"/>
      <c r="CA1800" s="14"/>
      <c r="CB1800" s="14"/>
      <c r="CC1800" s="14"/>
      <c r="CD1800" s="14"/>
      <c r="CE1800" s="14"/>
      <c r="CF1800" s="14"/>
      <c r="CG1800" s="14"/>
      <c r="CH1800" s="14"/>
      <c r="CI1800" s="14"/>
      <c r="CJ1800" s="14"/>
      <c r="CK1800" s="14"/>
      <c r="CL1800" s="14"/>
      <c r="CM1800" s="14"/>
      <c r="CN1800" s="14"/>
      <c r="CO1800" s="14"/>
      <c r="CP1800" s="14"/>
      <c r="CQ1800" s="14"/>
      <c r="CR1800" s="14"/>
      <c r="CS1800" s="14"/>
      <c r="CT1800" s="14"/>
      <c r="CU1800" s="14"/>
      <c r="CV1800" s="14"/>
      <c r="CW1800" s="14"/>
      <c r="CX1800" s="14"/>
      <c r="CY1800" s="14"/>
      <c r="CZ1800" s="14"/>
      <c r="DA1800" s="14"/>
      <c r="DB1800" s="14"/>
      <c r="DC1800" s="14"/>
      <c r="DD1800" s="14"/>
      <c r="DE1800" s="14"/>
      <c r="DF1800" s="14"/>
      <c r="DG1800" s="14"/>
      <c r="DH1800" s="14"/>
      <c r="DI1800" s="14"/>
      <c r="DJ1800" s="14"/>
      <c r="DK1800" s="14"/>
      <c r="DL1800" s="14"/>
      <c r="DM1800" s="14"/>
      <c r="DN1800" s="14"/>
      <c r="DO1800" s="14"/>
      <c r="DP1800" s="14"/>
      <c r="DQ1800" s="14"/>
      <c r="DR1800" s="14"/>
      <c r="DS1800" s="14"/>
      <c r="DT1800" s="14"/>
      <c r="DU1800" s="14"/>
      <c r="DV1800" s="14"/>
      <c r="DW1800" s="14"/>
      <c r="DX1800" s="14"/>
      <c r="DY1800" s="14"/>
      <c r="DZ1800" s="14"/>
      <c r="EA1800" s="14"/>
      <c r="EB1800" s="14"/>
      <c r="EC1800" s="14"/>
      <c r="ED1800" s="14"/>
      <c r="EE1800" s="14"/>
      <c r="EF1800" s="14"/>
      <c r="EG1800" s="14"/>
      <c r="EH1800" s="14"/>
      <c r="EI1800" s="14"/>
      <c r="EJ1800" s="14"/>
      <c r="EK1800" s="14"/>
      <c r="EL1800" s="14"/>
      <c r="EM1800" s="14"/>
      <c r="EN1800" s="14"/>
      <c r="EO1800" s="14"/>
      <c r="EP1800" s="14"/>
      <c r="EQ1800" s="14"/>
      <c r="ER1800" s="14"/>
      <c r="ES1800" s="14"/>
      <c r="ET1800" s="14"/>
      <c r="EU1800" s="14"/>
      <c r="EV1800" s="14"/>
      <c r="EW1800" s="14"/>
      <c r="EX1800" s="14"/>
      <c r="EY1800" s="14"/>
      <c r="EZ1800" s="14"/>
      <c r="FA1800" s="14"/>
      <c r="FB1800" s="14"/>
      <c r="FC1800" s="14"/>
      <c r="FD1800" s="14"/>
      <c r="FE1800" s="14"/>
      <c r="FF1800" s="14"/>
      <c r="FG1800" s="14"/>
      <c r="FH1800" s="14"/>
      <c r="FI1800" s="14"/>
      <c r="FJ1800" s="14"/>
      <c r="FK1800" s="14"/>
      <c r="FL1800" s="14"/>
      <c r="FM1800" s="14"/>
      <c r="FN1800" s="14"/>
      <c r="FO1800" s="14"/>
      <c r="FP1800" s="14"/>
      <c r="FQ1800" s="14"/>
      <c r="FR1800" s="14"/>
      <c r="FS1800" s="14"/>
      <c r="FT1800" s="14"/>
      <c r="FU1800" s="14"/>
      <c r="FV1800" s="14"/>
      <c r="FW1800" s="14"/>
      <c r="FX1800" s="14"/>
      <c r="FY1800" s="14"/>
      <c r="FZ1800" s="14"/>
      <c r="GA1800" s="14"/>
      <c r="GB1800" s="14"/>
      <c r="GC1800" s="14"/>
      <c r="GD1800" s="14"/>
      <c r="GE1800" s="14"/>
      <c r="GF1800" s="14"/>
      <c r="GG1800" s="14"/>
      <c r="GH1800" s="14"/>
      <c r="GI1800" s="14"/>
      <c r="GJ1800" s="14"/>
      <c r="GK1800" s="14"/>
      <c r="GL1800" s="14"/>
      <c r="GM1800" s="14"/>
      <c r="GN1800" s="14"/>
      <c r="GO1800" s="14"/>
      <c r="GP1800" s="14"/>
      <c r="GQ1800" s="14"/>
      <c r="GR1800" s="14"/>
      <c r="GS1800" s="14"/>
      <c r="GT1800" s="14"/>
      <c r="GU1800" s="14"/>
      <c r="GV1800" s="14"/>
      <c r="GW1800" s="14"/>
      <c r="GX1800" s="14"/>
      <c r="GY1800" s="14"/>
      <c r="GZ1800" s="14"/>
      <c r="HA1800" s="14"/>
      <c r="HB1800" s="14"/>
      <c r="HC1800" s="14"/>
      <c r="HD1800" s="14"/>
      <c r="HE1800" s="14"/>
      <c r="HF1800" s="14"/>
      <c r="HG1800" s="14"/>
      <c r="HH1800" s="14"/>
      <c r="HI1800" s="14"/>
      <c r="HJ1800" s="14"/>
      <c r="HK1800" s="14"/>
      <c r="HL1800" s="14"/>
      <c r="HM1800" s="14"/>
      <c r="HN1800" s="14"/>
      <c r="HO1800" s="14"/>
      <c r="HP1800" s="14"/>
      <c r="HQ1800" s="14"/>
      <c r="HR1800" s="14"/>
      <c r="HS1800" s="14"/>
      <c r="HT1800" s="14"/>
      <c r="HU1800" s="14"/>
      <c r="HV1800" s="14"/>
      <c r="HW1800" s="14"/>
      <c r="HX1800" s="14"/>
      <c r="HY1800" s="14"/>
      <c r="HZ1800" s="14"/>
      <c r="IA1800" s="14"/>
      <c r="IB1800" s="14"/>
      <c r="IC1800" s="14"/>
      <c r="ID1800" s="14"/>
      <c r="IE1800" s="14"/>
      <c r="IF1800" s="14"/>
      <c r="IG1800" s="14"/>
      <c r="IH1800" s="14"/>
      <c r="II1800" s="14"/>
      <c r="IJ1800" s="14"/>
      <c r="IK1800" s="14"/>
      <c r="IL1800" s="14"/>
      <c r="IM1800" s="14"/>
    </row>
    <row r="1801" spans="1:247" s="13" customFormat="1" ht="27.75" customHeight="1">
      <c r="A1801" s="94" t="s">
        <v>1171</v>
      </c>
      <c r="B1801" s="93" t="s">
        <v>642</v>
      </c>
      <c r="C1801" s="95" t="s">
        <v>1172</v>
      </c>
      <c r="D1801" s="93"/>
      <c r="E1801" s="24" t="s">
        <v>23</v>
      </c>
      <c r="F1801" s="116">
        <v>17.65</v>
      </c>
      <c r="G1801" s="116">
        <v>7.44</v>
      </c>
      <c r="H1801" s="50" t="s">
        <v>745</v>
      </c>
      <c r="I1801" s="50" t="s">
        <v>354</v>
      </c>
      <c r="J1801" s="62"/>
      <c r="K1801" s="36">
        <v>7</v>
      </c>
      <c r="L1801" s="107"/>
      <c r="M1801" s="107"/>
      <c r="N1801" s="107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F1801" s="14"/>
      <c r="AG1801" s="14"/>
      <c r="AH1801" s="14"/>
      <c r="AI1801" s="14"/>
      <c r="AJ1801" s="14"/>
      <c r="AK1801" s="14"/>
      <c r="AL1801" s="14"/>
      <c r="AM1801" s="14"/>
      <c r="AN1801" s="14"/>
      <c r="AO1801" s="14"/>
      <c r="AP1801" s="14"/>
      <c r="AQ1801" s="14"/>
      <c r="AR1801" s="14"/>
      <c r="AS1801" s="14"/>
      <c r="AT1801" s="14"/>
      <c r="AU1801" s="14"/>
      <c r="AV1801" s="14"/>
      <c r="AW1801" s="14"/>
      <c r="AX1801" s="14"/>
      <c r="AY1801" s="14"/>
      <c r="AZ1801" s="14"/>
      <c r="BA1801" s="14"/>
      <c r="BB1801" s="14"/>
      <c r="BC1801" s="14"/>
      <c r="BD1801" s="14"/>
      <c r="BE1801" s="14"/>
      <c r="BF1801" s="14"/>
      <c r="BG1801" s="14"/>
      <c r="BH1801" s="14"/>
      <c r="BI1801" s="14"/>
      <c r="BJ1801" s="14"/>
      <c r="BK1801" s="14"/>
      <c r="BL1801" s="14"/>
      <c r="BM1801" s="14"/>
      <c r="BN1801" s="14"/>
      <c r="BO1801" s="14"/>
      <c r="BP1801" s="14"/>
      <c r="BQ1801" s="14"/>
      <c r="BR1801" s="14"/>
      <c r="BS1801" s="14"/>
      <c r="BT1801" s="14"/>
      <c r="BU1801" s="14"/>
      <c r="BV1801" s="14"/>
      <c r="BW1801" s="14"/>
      <c r="BX1801" s="14"/>
      <c r="BY1801" s="14"/>
      <c r="BZ1801" s="14"/>
      <c r="CA1801" s="14"/>
      <c r="CB1801" s="14"/>
      <c r="CC1801" s="14"/>
      <c r="CD1801" s="14"/>
      <c r="CE1801" s="14"/>
      <c r="CF1801" s="14"/>
      <c r="CG1801" s="14"/>
      <c r="CH1801" s="14"/>
      <c r="CI1801" s="14"/>
      <c r="CJ1801" s="14"/>
      <c r="CK1801" s="14"/>
      <c r="CL1801" s="14"/>
      <c r="CM1801" s="14"/>
      <c r="CN1801" s="14"/>
      <c r="CO1801" s="14"/>
      <c r="CP1801" s="14"/>
      <c r="CQ1801" s="14"/>
      <c r="CR1801" s="14"/>
      <c r="CS1801" s="14"/>
      <c r="CT1801" s="14"/>
      <c r="CU1801" s="14"/>
      <c r="CV1801" s="14"/>
      <c r="CW1801" s="14"/>
      <c r="CX1801" s="14"/>
      <c r="CY1801" s="14"/>
      <c r="CZ1801" s="14"/>
      <c r="DA1801" s="14"/>
      <c r="DB1801" s="14"/>
      <c r="DC1801" s="14"/>
      <c r="DD1801" s="14"/>
      <c r="DE1801" s="14"/>
      <c r="DF1801" s="14"/>
      <c r="DG1801" s="14"/>
      <c r="DH1801" s="14"/>
      <c r="DI1801" s="14"/>
      <c r="DJ1801" s="14"/>
      <c r="DK1801" s="14"/>
      <c r="DL1801" s="14"/>
      <c r="DM1801" s="14"/>
      <c r="DN1801" s="14"/>
      <c r="DO1801" s="14"/>
      <c r="DP1801" s="14"/>
      <c r="DQ1801" s="14"/>
      <c r="DR1801" s="14"/>
      <c r="DS1801" s="14"/>
      <c r="DT1801" s="14"/>
      <c r="DU1801" s="14"/>
      <c r="DV1801" s="14"/>
      <c r="DW1801" s="14"/>
      <c r="DX1801" s="14"/>
      <c r="DY1801" s="14"/>
      <c r="DZ1801" s="14"/>
      <c r="EA1801" s="14"/>
      <c r="EB1801" s="14"/>
      <c r="EC1801" s="14"/>
      <c r="ED1801" s="14"/>
      <c r="EE1801" s="14"/>
      <c r="EF1801" s="14"/>
      <c r="EG1801" s="14"/>
      <c r="EH1801" s="14"/>
      <c r="EI1801" s="14"/>
      <c r="EJ1801" s="14"/>
      <c r="EK1801" s="14"/>
      <c r="EL1801" s="14"/>
      <c r="EM1801" s="14"/>
      <c r="EN1801" s="14"/>
      <c r="EO1801" s="14"/>
      <c r="EP1801" s="14"/>
      <c r="EQ1801" s="14"/>
      <c r="ER1801" s="14"/>
      <c r="ES1801" s="14"/>
      <c r="ET1801" s="14"/>
      <c r="EU1801" s="14"/>
      <c r="EV1801" s="14"/>
      <c r="EW1801" s="14"/>
      <c r="EX1801" s="14"/>
      <c r="EY1801" s="14"/>
      <c r="EZ1801" s="14"/>
      <c r="FA1801" s="14"/>
      <c r="FB1801" s="14"/>
      <c r="FC1801" s="14"/>
      <c r="FD1801" s="14"/>
      <c r="FE1801" s="14"/>
      <c r="FF1801" s="14"/>
      <c r="FG1801" s="14"/>
      <c r="FH1801" s="14"/>
      <c r="FI1801" s="14"/>
      <c r="FJ1801" s="14"/>
      <c r="FK1801" s="14"/>
      <c r="FL1801" s="14"/>
      <c r="FM1801" s="14"/>
      <c r="FN1801" s="14"/>
      <c r="FO1801" s="14"/>
      <c r="FP1801" s="14"/>
      <c r="FQ1801" s="14"/>
      <c r="FR1801" s="14"/>
      <c r="FS1801" s="14"/>
      <c r="FT1801" s="14"/>
      <c r="FU1801" s="14"/>
      <c r="FV1801" s="14"/>
      <c r="FW1801" s="14"/>
      <c r="FX1801" s="14"/>
      <c r="FY1801" s="14"/>
      <c r="FZ1801" s="14"/>
      <c r="GA1801" s="14"/>
      <c r="GB1801" s="14"/>
      <c r="GC1801" s="14"/>
      <c r="GD1801" s="14"/>
      <c r="GE1801" s="14"/>
      <c r="GF1801" s="14"/>
      <c r="GG1801" s="14"/>
      <c r="GH1801" s="14"/>
      <c r="GI1801" s="14"/>
      <c r="GJ1801" s="14"/>
      <c r="GK1801" s="14"/>
      <c r="GL1801" s="14"/>
      <c r="GM1801" s="14"/>
      <c r="GN1801" s="14"/>
      <c r="GO1801" s="14"/>
      <c r="GP1801" s="14"/>
      <c r="GQ1801" s="14"/>
      <c r="GR1801" s="14"/>
      <c r="GS1801" s="14"/>
      <c r="GT1801" s="14"/>
      <c r="GU1801" s="14"/>
      <c r="GV1801" s="14"/>
      <c r="GW1801" s="14"/>
      <c r="GX1801" s="14"/>
      <c r="GY1801" s="14"/>
      <c r="GZ1801" s="14"/>
      <c r="HA1801" s="14"/>
      <c r="HB1801" s="14"/>
      <c r="HC1801" s="14"/>
      <c r="HD1801" s="14"/>
      <c r="HE1801" s="14"/>
      <c r="HF1801" s="14"/>
      <c r="HG1801" s="14"/>
      <c r="HH1801" s="14"/>
      <c r="HI1801" s="14"/>
      <c r="HJ1801" s="14"/>
      <c r="HK1801" s="14"/>
      <c r="HL1801" s="14"/>
      <c r="HM1801" s="14"/>
      <c r="HN1801" s="14"/>
      <c r="HO1801" s="14"/>
      <c r="HP1801" s="14"/>
      <c r="HQ1801" s="14"/>
      <c r="HR1801" s="14"/>
      <c r="HS1801" s="14"/>
      <c r="HT1801" s="14"/>
      <c r="HU1801" s="14"/>
      <c r="HV1801" s="14"/>
      <c r="HW1801" s="14"/>
      <c r="HX1801" s="14"/>
      <c r="HY1801" s="14"/>
      <c r="HZ1801" s="14"/>
      <c r="IA1801" s="14"/>
      <c r="IB1801" s="14"/>
      <c r="IC1801" s="14"/>
      <c r="ID1801" s="14"/>
      <c r="IE1801" s="14"/>
      <c r="IF1801" s="14"/>
      <c r="IG1801" s="14"/>
      <c r="IH1801" s="14"/>
      <c r="II1801" s="14"/>
      <c r="IJ1801" s="14"/>
      <c r="IK1801" s="14"/>
      <c r="IL1801" s="14"/>
      <c r="IM1801" s="14"/>
    </row>
    <row r="1802" spans="1:247" s="13" customFormat="1" ht="27.75" customHeight="1">
      <c r="A1802" s="94" t="s">
        <v>1171</v>
      </c>
      <c r="B1802" s="93" t="s">
        <v>91</v>
      </c>
      <c r="C1802" s="95" t="s">
        <v>1172</v>
      </c>
      <c r="D1802" s="93"/>
      <c r="E1802" s="24" t="s">
        <v>23</v>
      </c>
      <c r="F1802" s="116">
        <v>31.95</v>
      </c>
      <c r="G1802" s="116">
        <v>13.49</v>
      </c>
      <c r="H1802" s="50" t="s">
        <v>745</v>
      </c>
      <c r="I1802" s="50" t="s">
        <v>354</v>
      </c>
      <c r="J1802" s="62"/>
      <c r="K1802" s="36">
        <v>13</v>
      </c>
      <c r="L1802" s="107"/>
      <c r="M1802" s="107"/>
      <c r="N1802" s="107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  <c r="AI1802" s="14"/>
      <c r="AJ1802" s="14"/>
      <c r="AK1802" s="14"/>
      <c r="AL1802" s="14"/>
      <c r="AM1802" s="14"/>
      <c r="AN1802" s="14"/>
      <c r="AO1802" s="14"/>
      <c r="AP1802" s="14"/>
      <c r="AQ1802" s="14"/>
      <c r="AR1802" s="14"/>
      <c r="AS1802" s="14"/>
      <c r="AT1802" s="14"/>
      <c r="AU1802" s="14"/>
      <c r="AV1802" s="14"/>
      <c r="AW1802" s="14"/>
      <c r="AX1802" s="14"/>
      <c r="AY1802" s="14"/>
      <c r="AZ1802" s="14"/>
      <c r="BA1802" s="14"/>
      <c r="BB1802" s="14"/>
      <c r="BC1802" s="14"/>
      <c r="BD1802" s="14"/>
      <c r="BE1802" s="14"/>
      <c r="BF1802" s="14"/>
      <c r="BG1802" s="14"/>
      <c r="BH1802" s="14"/>
      <c r="BI1802" s="14"/>
      <c r="BJ1802" s="14"/>
      <c r="BK1802" s="14"/>
      <c r="BL1802" s="14"/>
      <c r="BM1802" s="14"/>
      <c r="BN1802" s="14"/>
      <c r="BO1802" s="14"/>
      <c r="BP1802" s="14"/>
      <c r="BQ1802" s="14"/>
      <c r="BR1802" s="14"/>
      <c r="BS1802" s="14"/>
      <c r="BT1802" s="14"/>
      <c r="BU1802" s="14"/>
      <c r="BV1802" s="14"/>
      <c r="BW1802" s="14"/>
      <c r="BX1802" s="14"/>
      <c r="BY1802" s="14"/>
      <c r="BZ1802" s="14"/>
      <c r="CA1802" s="14"/>
      <c r="CB1802" s="14"/>
      <c r="CC1802" s="14"/>
      <c r="CD1802" s="14"/>
      <c r="CE1802" s="14"/>
      <c r="CF1802" s="14"/>
      <c r="CG1802" s="14"/>
      <c r="CH1802" s="14"/>
      <c r="CI1802" s="14"/>
      <c r="CJ1802" s="14"/>
      <c r="CK1802" s="14"/>
      <c r="CL1802" s="14"/>
      <c r="CM1802" s="14"/>
      <c r="CN1802" s="14"/>
      <c r="CO1802" s="14"/>
      <c r="CP1802" s="14"/>
      <c r="CQ1802" s="14"/>
      <c r="CR1802" s="14"/>
      <c r="CS1802" s="14"/>
      <c r="CT1802" s="14"/>
      <c r="CU1802" s="14"/>
      <c r="CV1802" s="14"/>
      <c r="CW1802" s="14"/>
      <c r="CX1802" s="14"/>
      <c r="CY1802" s="14"/>
      <c r="CZ1802" s="14"/>
      <c r="DA1802" s="14"/>
      <c r="DB1802" s="14"/>
      <c r="DC1802" s="14"/>
      <c r="DD1802" s="14"/>
      <c r="DE1802" s="14"/>
      <c r="DF1802" s="14"/>
      <c r="DG1802" s="14"/>
      <c r="DH1802" s="14"/>
      <c r="DI1802" s="14"/>
      <c r="DJ1802" s="14"/>
      <c r="DK1802" s="14"/>
      <c r="DL1802" s="14"/>
      <c r="DM1802" s="14"/>
      <c r="DN1802" s="14"/>
      <c r="DO1802" s="14"/>
      <c r="DP1802" s="14"/>
      <c r="DQ1802" s="14"/>
      <c r="DR1802" s="14"/>
      <c r="DS1802" s="14"/>
      <c r="DT1802" s="14"/>
      <c r="DU1802" s="14"/>
      <c r="DV1802" s="14"/>
      <c r="DW1802" s="14"/>
      <c r="DX1802" s="14"/>
      <c r="DY1802" s="14"/>
      <c r="DZ1802" s="14"/>
      <c r="EA1802" s="14"/>
      <c r="EB1802" s="14"/>
      <c r="EC1802" s="14"/>
      <c r="ED1802" s="14"/>
      <c r="EE1802" s="14"/>
      <c r="EF1802" s="14"/>
      <c r="EG1802" s="14"/>
      <c r="EH1802" s="14"/>
      <c r="EI1802" s="14"/>
      <c r="EJ1802" s="14"/>
      <c r="EK1802" s="14"/>
      <c r="EL1802" s="14"/>
      <c r="EM1802" s="14"/>
      <c r="EN1802" s="14"/>
      <c r="EO1802" s="14"/>
      <c r="EP1802" s="14"/>
      <c r="EQ1802" s="14"/>
      <c r="ER1802" s="14"/>
      <c r="ES1802" s="14"/>
      <c r="ET1802" s="14"/>
      <c r="EU1802" s="14"/>
      <c r="EV1802" s="14"/>
      <c r="EW1802" s="14"/>
      <c r="EX1802" s="14"/>
      <c r="EY1802" s="14"/>
      <c r="EZ1802" s="14"/>
      <c r="FA1802" s="14"/>
      <c r="FB1802" s="14"/>
      <c r="FC1802" s="14"/>
      <c r="FD1802" s="14"/>
      <c r="FE1802" s="14"/>
      <c r="FF1802" s="14"/>
      <c r="FG1802" s="14"/>
      <c r="FH1802" s="14"/>
      <c r="FI1802" s="14"/>
      <c r="FJ1802" s="14"/>
      <c r="FK1802" s="14"/>
      <c r="FL1802" s="14"/>
      <c r="FM1802" s="14"/>
      <c r="FN1802" s="14"/>
      <c r="FO1802" s="14"/>
      <c r="FP1802" s="14"/>
      <c r="FQ1802" s="14"/>
      <c r="FR1802" s="14"/>
      <c r="FS1802" s="14"/>
      <c r="FT1802" s="14"/>
      <c r="FU1802" s="14"/>
      <c r="FV1802" s="14"/>
      <c r="FW1802" s="14"/>
      <c r="FX1802" s="14"/>
      <c r="FY1802" s="14"/>
      <c r="FZ1802" s="14"/>
      <c r="GA1802" s="14"/>
      <c r="GB1802" s="14"/>
      <c r="GC1802" s="14"/>
      <c r="GD1802" s="14"/>
      <c r="GE1802" s="14"/>
      <c r="GF1802" s="14"/>
      <c r="GG1802" s="14"/>
      <c r="GH1802" s="14"/>
      <c r="GI1802" s="14"/>
      <c r="GJ1802" s="14"/>
      <c r="GK1802" s="14"/>
      <c r="GL1802" s="14"/>
      <c r="GM1802" s="14"/>
      <c r="GN1802" s="14"/>
      <c r="GO1802" s="14"/>
      <c r="GP1802" s="14"/>
      <c r="GQ1802" s="14"/>
      <c r="GR1802" s="14"/>
      <c r="GS1802" s="14"/>
      <c r="GT1802" s="14"/>
      <c r="GU1802" s="14"/>
      <c r="GV1802" s="14"/>
      <c r="GW1802" s="14"/>
      <c r="GX1802" s="14"/>
      <c r="GY1802" s="14"/>
      <c r="GZ1802" s="14"/>
      <c r="HA1802" s="14"/>
      <c r="HB1802" s="14"/>
      <c r="HC1802" s="14"/>
      <c r="HD1802" s="14"/>
      <c r="HE1802" s="14"/>
      <c r="HF1802" s="14"/>
      <c r="HG1802" s="14"/>
      <c r="HH1802" s="14"/>
      <c r="HI1802" s="14"/>
      <c r="HJ1802" s="14"/>
      <c r="HK1802" s="14"/>
      <c r="HL1802" s="14"/>
      <c r="HM1802" s="14"/>
      <c r="HN1802" s="14"/>
      <c r="HO1802" s="14"/>
      <c r="HP1802" s="14"/>
      <c r="HQ1802" s="14"/>
      <c r="HR1802" s="14"/>
      <c r="HS1802" s="14"/>
      <c r="HT1802" s="14"/>
      <c r="HU1802" s="14"/>
      <c r="HV1802" s="14"/>
      <c r="HW1802" s="14"/>
      <c r="HX1802" s="14"/>
      <c r="HY1802" s="14"/>
      <c r="HZ1802" s="14"/>
      <c r="IA1802" s="14"/>
      <c r="IB1802" s="14"/>
      <c r="IC1802" s="14"/>
      <c r="ID1802" s="14"/>
      <c r="IE1802" s="14"/>
      <c r="IF1802" s="14"/>
      <c r="IG1802" s="14"/>
      <c r="IH1802" s="14"/>
      <c r="II1802" s="14"/>
      <c r="IJ1802" s="14"/>
      <c r="IK1802" s="14"/>
      <c r="IL1802" s="14"/>
      <c r="IM1802" s="14"/>
    </row>
    <row r="1803" spans="1:247" s="13" customFormat="1" ht="27.75" customHeight="1">
      <c r="A1803" s="94" t="s">
        <v>1171</v>
      </c>
      <c r="B1803" s="93" t="s">
        <v>25</v>
      </c>
      <c r="C1803" s="95" t="s">
        <v>1172</v>
      </c>
      <c r="D1803" s="93"/>
      <c r="E1803" s="24" t="s">
        <v>23</v>
      </c>
      <c r="F1803" s="116">
        <v>30.02</v>
      </c>
      <c r="G1803" s="116">
        <v>12.67</v>
      </c>
      <c r="H1803" s="50" t="s">
        <v>745</v>
      </c>
      <c r="I1803" s="50" t="s">
        <v>354</v>
      </c>
      <c r="J1803" s="62">
        <v>1</v>
      </c>
      <c r="K1803" s="36"/>
      <c r="L1803" s="107"/>
      <c r="M1803" s="107"/>
      <c r="N1803" s="107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F1803" s="14"/>
      <c r="AG1803" s="14"/>
      <c r="AH1803" s="14"/>
      <c r="AI1803" s="14"/>
      <c r="AJ1803" s="14"/>
      <c r="AK1803" s="14"/>
      <c r="AL1803" s="14"/>
      <c r="AM1803" s="14"/>
      <c r="AN1803" s="14"/>
      <c r="AO1803" s="14"/>
      <c r="AP1803" s="14"/>
      <c r="AQ1803" s="14"/>
      <c r="AR1803" s="14"/>
      <c r="AS1803" s="14"/>
      <c r="AT1803" s="14"/>
      <c r="AU1803" s="14"/>
      <c r="AV1803" s="14"/>
      <c r="AW1803" s="14"/>
      <c r="AX1803" s="14"/>
      <c r="AY1803" s="14"/>
      <c r="AZ1803" s="14"/>
      <c r="BA1803" s="14"/>
      <c r="BB1803" s="14"/>
      <c r="BC1803" s="14"/>
      <c r="BD1803" s="14"/>
      <c r="BE1803" s="14"/>
      <c r="BF1803" s="14"/>
      <c r="BG1803" s="14"/>
      <c r="BH1803" s="14"/>
      <c r="BI1803" s="14"/>
      <c r="BJ1803" s="14"/>
      <c r="BK1803" s="14"/>
      <c r="BL1803" s="14"/>
      <c r="BM1803" s="14"/>
      <c r="BN1803" s="14"/>
      <c r="BO1803" s="14"/>
      <c r="BP1803" s="14"/>
      <c r="BQ1803" s="14"/>
      <c r="BR1803" s="14"/>
      <c r="BS1803" s="14"/>
      <c r="BT1803" s="14"/>
      <c r="BU1803" s="14"/>
      <c r="BV1803" s="14"/>
      <c r="BW1803" s="14"/>
      <c r="BX1803" s="14"/>
      <c r="BY1803" s="14"/>
      <c r="BZ1803" s="14"/>
      <c r="CA1803" s="14"/>
      <c r="CB1803" s="14"/>
      <c r="CC1803" s="14"/>
      <c r="CD1803" s="14"/>
      <c r="CE1803" s="14"/>
      <c r="CF1803" s="14"/>
      <c r="CG1803" s="14"/>
      <c r="CH1803" s="14"/>
      <c r="CI1803" s="14"/>
      <c r="CJ1803" s="14"/>
      <c r="CK1803" s="14"/>
      <c r="CL1803" s="14"/>
      <c r="CM1803" s="14"/>
      <c r="CN1803" s="14"/>
      <c r="CO1803" s="14"/>
      <c r="CP1803" s="14"/>
      <c r="CQ1803" s="14"/>
      <c r="CR1803" s="14"/>
      <c r="CS1803" s="14"/>
      <c r="CT1803" s="14"/>
      <c r="CU1803" s="14"/>
      <c r="CV1803" s="14"/>
      <c r="CW1803" s="14"/>
      <c r="CX1803" s="14"/>
      <c r="CY1803" s="14"/>
      <c r="CZ1803" s="14"/>
      <c r="DA1803" s="14"/>
      <c r="DB1803" s="14"/>
      <c r="DC1803" s="14"/>
      <c r="DD1803" s="14"/>
      <c r="DE1803" s="14"/>
      <c r="DF1803" s="14"/>
      <c r="DG1803" s="14"/>
      <c r="DH1803" s="14"/>
      <c r="DI1803" s="14"/>
      <c r="DJ1803" s="14"/>
      <c r="DK1803" s="14"/>
      <c r="DL1803" s="14"/>
      <c r="DM1803" s="14"/>
      <c r="DN1803" s="14"/>
      <c r="DO1803" s="14"/>
      <c r="DP1803" s="14"/>
      <c r="DQ1803" s="14"/>
      <c r="DR1803" s="14"/>
      <c r="DS1803" s="14"/>
      <c r="DT1803" s="14"/>
      <c r="DU1803" s="14"/>
      <c r="DV1803" s="14"/>
      <c r="DW1803" s="14"/>
      <c r="DX1803" s="14"/>
      <c r="DY1803" s="14"/>
      <c r="DZ1803" s="14"/>
      <c r="EA1803" s="14"/>
      <c r="EB1803" s="14"/>
      <c r="EC1803" s="14"/>
      <c r="ED1803" s="14"/>
      <c r="EE1803" s="14"/>
      <c r="EF1803" s="14"/>
      <c r="EG1803" s="14"/>
      <c r="EH1803" s="14"/>
      <c r="EI1803" s="14"/>
      <c r="EJ1803" s="14"/>
      <c r="EK1803" s="14"/>
      <c r="EL1803" s="14"/>
      <c r="EM1803" s="14"/>
      <c r="EN1803" s="14"/>
      <c r="EO1803" s="14"/>
      <c r="EP1803" s="14"/>
      <c r="EQ1803" s="14"/>
      <c r="ER1803" s="14"/>
      <c r="ES1803" s="14"/>
      <c r="ET1803" s="14"/>
      <c r="EU1803" s="14"/>
      <c r="EV1803" s="14"/>
      <c r="EW1803" s="14"/>
      <c r="EX1803" s="14"/>
      <c r="EY1803" s="14"/>
      <c r="EZ1803" s="14"/>
      <c r="FA1803" s="14"/>
      <c r="FB1803" s="14"/>
      <c r="FC1803" s="14"/>
      <c r="FD1803" s="14"/>
      <c r="FE1803" s="14"/>
      <c r="FF1803" s="14"/>
      <c r="FG1803" s="14"/>
      <c r="FH1803" s="14"/>
      <c r="FI1803" s="14"/>
      <c r="FJ1803" s="14"/>
      <c r="FK1803" s="14"/>
      <c r="FL1803" s="14"/>
      <c r="FM1803" s="14"/>
      <c r="FN1803" s="14"/>
      <c r="FO1803" s="14"/>
      <c r="FP1803" s="14"/>
      <c r="FQ1803" s="14"/>
      <c r="FR1803" s="14"/>
      <c r="FS1803" s="14"/>
      <c r="FT1803" s="14"/>
      <c r="FU1803" s="14"/>
      <c r="FV1803" s="14"/>
      <c r="FW1803" s="14"/>
      <c r="FX1803" s="14"/>
      <c r="FY1803" s="14"/>
      <c r="FZ1803" s="14"/>
      <c r="GA1803" s="14"/>
      <c r="GB1803" s="14"/>
      <c r="GC1803" s="14"/>
      <c r="GD1803" s="14"/>
      <c r="GE1803" s="14"/>
      <c r="GF1803" s="14"/>
      <c r="GG1803" s="14"/>
      <c r="GH1803" s="14"/>
      <c r="GI1803" s="14"/>
      <c r="GJ1803" s="14"/>
      <c r="GK1803" s="14"/>
      <c r="GL1803" s="14"/>
      <c r="GM1803" s="14"/>
      <c r="GN1803" s="14"/>
      <c r="GO1803" s="14"/>
      <c r="GP1803" s="14"/>
      <c r="GQ1803" s="14"/>
      <c r="GR1803" s="14"/>
      <c r="GS1803" s="14"/>
      <c r="GT1803" s="14"/>
      <c r="GU1803" s="14"/>
      <c r="GV1803" s="14"/>
      <c r="GW1803" s="14"/>
      <c r="GX1803" s="14"/>
      <c r="GY1803" s="14"/>
      <c r="GZ1803" s="14"/>
      <c r="HA1803" s="14"/>
      <c r="HB1803" s="14"/>
      <c r="HC1803" s="14"/>
      <c r="HD1803" s="14"/>
      <c r="HE1803" s="14"/>
      <c r="HF1803" s="14"/>
      <c r="HG1803" s="14"/>
      <c r="HH1803" s="14"/>
      <c r="HI1803" s="14"/>
      <c r="HJ1803" s="14"/>
      <c r="HK1803" s="14"/>
      <c r="HL1803" s="14"/>
      <c r="HM1803" s="14"/>
      <c r="HN1803" s="14"/>
      <c r="HO1803" s="14"/>
      <c r="HP1803" s="14"/>
      <c r="HQ1803" s="14"/>
      <c r="HR1803" s="14"/>
      <c r="HS1803" s="14"/>
      <c r="HT1803" s="14"/>
      <c r="HU1803" s="14"/>
      <c r="HV1803" s="14"/>
      <c r="HW1803" s="14"/>
      <c r="HX1803" s="14"/>
      <c r="HY1803" s="14"/>
      <c r="HZ1803" s="14"/>
      <c r="IA1803" s="14"/>
      <c r="IB1803" s="14"/>
      <c r="IC1803" s="14"/>
      <c r="ID1803" s="14"/>
      <c r="IE1803" s="14"/>
      <c r="IF1803" s="14"/>
      <c r="IG1803" s="14"/>
      <c r="IH1803" s="14"/>
      <c r="II1803" s="14"/>
      <c r="IJ1803" s="14"/>
      <c r="IK1803" s="14"/>
      <c r="IL1803" s="14"/>
      <c r="IM1803" s="14"/>
    </row>
    <row r="1804" spans="1:247" s="13" customFormat="1" ht="27.75" customHeight="1">
      <c r="A1804" s="94" t="s">
        <v>1171</v>
      </c>
      <c r="B1804" s="93" t="s">
        <v>207</v>
      </c>
      <c r="C1804" s="95" t="s">
        <v>1172</v>
      </c>
      <c r="D1804" s="93"/>
      <c r="E1804" s="24" t="s">
        <v>23</v>
      </c>
      <c r="F1804" s="116">
        <v>77.75</v>
      </c>
      <c r="G1804" s="116">
        <v>32.61</v>
      </c>
      <c r="H1804" s="50" t="s">
        <v>745</v>
      </c>
      <c r="I1804" s="50" t="s">
        <v>354</v>
      </c>
      <c r="J1804" s="62"/>
      <c r="K1804" s="36">
        <v>24</v>
      </c>
      <c r="L1804" s="107"/>
      <c r="M1804" s="107"/>
      <c r="N1804" s="107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F1804" s="14"/>
      <c r="AG1804" s="14"/>
      <c r="AH1804" s="14"/>
      <c r="AI1804" s="14"/>
      <c r="AJ1804" s="14"/>
      <c r="AK1804" s="14"/>
      <c r="AL1804" s="14"/>
      <c r="AM1804" s="14"/>
      <c r="AN1804" s="14"/>
      <c r="AO1804" s="14"/>
      <c r="AP1804" s="14"/>
      <c r="AQ1804" s="14"/>
      <c r="AR1804" s="14"/>
      <c r="AS1804" s="14"/>
      <c r="AT1804" s="14"/>
      <c r="AU1804" s="14"/>
      <c r="AV1804" s="14"/>
      <c r="AW1804" s="14"/>
      <c r="AX1804" s="14"/>
      <c r="AY1804" s="14"/>
      <c r="AZ1804" s="14"/>
      <c r="BA1804" s="14"/>
      <c r="BB1804" s="14"/>
      <c r="BC1804" s="14"/>
      <c r="BD1804" s="14"/>
      <c r="BE1804" s="14"/>
      <c r="BF1804" s="14"/>
      <c r="BG1804" s="14"/>
      <c r="BH1804" s="14"/>
      <c r="BI1804" s="14"/>
      <c r="BJ1804" s="14"/>
      <c r="BK1804" s="14"/>
      <c r="BL1804" s="14"/>
      <c r="BM1804" s="14"/>
      <c r="BN1804" s="14"/>
      <c r="BO1804" s="14"/>
      <c r="BP1804" s="14"/>
      <c r="BQ1804" s="14"/>
      <c r="BR1804" s="14"/>
      <c r="BS1804" s="14"/>
      <c r="BT1804" s="14"/>
      <c r="BU1804" s="14"/>
      <c r="BV1804" s="14"/>
      <c r="BW1804" s="14"/>
      <c r="BX1804" s="14"/>
      <c r="BY1804" s="14"/>
      <c r="BZ1804" s="14"/>
      <c r="CA1804" s="14"/>
      <c r="CB1804" s="14"/>
      <c r="CC1804" s="14"/>
      <c r="CD1804" s="14"/>
      <c r="CE1804" s="14"/>
      <c r="CF1804" s="14"/>
      <c r="CG1804" s="14"/>
      <c r="CH1804" s="14"/>
      <c r="CI1804" s="14"/>
      <c r="CJ1804" s="14"/>
      <c r="CK1804" s="14"/>
      <c r="CL1804" s="14"/>
      <c r="CM1804" s="14"/>
      <c r="CN1804" s="14"/>
      <c r="CO1804" s="14"/>
      <c r="CP1804" s="14"/>
      <c r="CQ1804" s="14"/>
      <c r="CR1804" s="14"/>
      <c r="CS1804" s="14"/>
      <c r="CT1804" s="14"/>
      <c r="CU1804" s="14"/>
      <c r="CV1804" s="14"/>
      <c r="CW1804" s="14"/>
      <c r="CX1804" s="14"/>
      <c r="CY1804" s="14"/>
      <c r="CZ1804" s="14"/>
      <c r="DA1804" s="14"/>
      <c r="DB1804" s="14"/>
      <c r="DC1804" s="14"/>
      <c r="DD1804" s="14"/>
      <c r="DE1804" s="14"/>
      <c r="DF1804" s="14"/>
      <c r="DG1804" s="14"/>
      <c r="DH1804" s="14"/>
      <c r="DI1804" s="14"/>
      <c r="DJ1804" s="14"/>
      <c r="DK1804" s="14"/>
      <c r="DL1804" s="14"/>
      <c r="DM1804" s="14"/>
      <c r="DN1804" s="14"/>
      <c r="DO1804" s="14"/>
      <c r="DP1804" s="14"/>
      <c r="DQ1804" s="14"/>
      <c r="DR1804" s="14"/>
      <c r="DS1804" s="14"/>
      <c r="DT1804" s="14"/>
      <c r="DU1804" s="14"/>
      <c r="DV1804" s="14"/>
      <c r="DW1804" s="14"/>
      <c r="DX1804" s="14"/>
      <c r="DY1804" s="14"/>
      <c r="DZ1804" s="14"/>
      <c r="EA1804" s="14"/>
      <c r="EB1804" s="14"/>
      <c r="EC1804" s="14"/>
      <c r="ED1804" s="14"/>
      <c r="EE1804" s="14"/>
      <c r="EF1804" s="14"/>
      <c r="EG1804" s="14"/>
      <c r="EH1804" s="14"/>
      <c r="EI1804" s="14"/>
      <c r="EJ1804" s="14"/>
      <c r="EK1804" s="14"/>
      <c r="EL1804" s="14"/>
      <c r="EM1804" s="14"/>
      <c r="EN1804" s="14"/>
      <c r="EO1804" s="14"/>
      <c r="EP1804" s="14"/>
      <c r="EQ1804" s="14"/>
      <c r="ER1804" s="14"/>
      <c r="ES1804" s="14"/>
      <c r="ET1804" s="14"/>
      <c r="EU1804" s="14"/>
      <c r="EV1804" s="14"/>
      <c r="EW1804" s="14"/>
      <c r="EX1804" s="14"/>
      <c r="EY1804" s="14"/>
      <c r="EZ1804" s="14"/>
      <c r="FA1804" s="14"/>
      <c r="FB1804" s="14"/>
      <c r="FC1804" s="14"/>
      <c r="FD1804" s="14"/>
      <c r="FE1804" s="14"/>
      <c r="FF1804" s="14"/>
      <c r="FG1804" s="14"/>
      <c r="FH1804" s="14"/>
      <c r="FI1804" s="14"/>
      <c r="FJ1804" s="14"/>
      <c r="FK1804" s="14"/>
      <c r="FL1804" s="14"/>
      <c r="FM1804" s="14"/>
      <c r="FN1804" s="14"/>
      <c r="FO1804" s="14"/>
      <c r="FP1804" s="14"/>
      <c r="FQ1804" s="14"/>
      <c r="FR1804" s="14"/>
      <c r="FS1804" s="14"/>
      <c r="FT1804" s="14"/>
      <c r="FU1804" s="14"/>
      <c r="FV1804" s="14"/>
      <c r="FW1804" s="14"/>
      <c r="FX1804" s="14"/>
      <c r="FY1804" s="14"/>
      <c r="FZ1804" s="14"/>
      <c r="GA1804" s="14"/>
      <c r="GB1804" s="14"/>
      <c r="GC1804" s="14"/>
      <c r="GD1804" s="14"/>
      <c r="GE1804" s="14"/>
      <c r="GF1804" s="14"/>
      <c r="GG1804" s="14"/>
      <c r="GH1804" s="14"/>
      <c r="GI1804" s="14"/>
      <c r="GJ1804" s="14"/>
      <c r="GK1804" s="14"/>
      <c r="GL1804" s="14"/>
      <c r="GM1804" s="14"/>
      <c r="GN1804" s="14"/>
      <c r="GO1804" s="14"/>
      <c r="GP1804" s="14"/>
      <c r="GQ1804" s="14"/>
      <c r="GR1804" s="14"/>
      <c r="GS1804" s="14"/>
      <c r="GT1804" s="14"/>
      <c r="GU1804" s="14"/>
      <c r="GV1804" s="14"/>
      <c r="GW1804" s="14"/>
      <c r="GX1804" s="14"/>
      <c r="GY1804" s="14"/>
      <c r="GZ1804" s="14"/>
      <c r="HA1804" s="14"/>
      <c r="HB1804" s="14"/>
      <c r="HC1804" s="14"/>
      <c r="HD1804" s="14"/>
      <c r="HE1804" s="14"/>
      <c r="HF1804" s="14"/>
      <c r="HG1804" s="14"/>
      <c r="HH1804" s="14"/>
      <c r="HI1804" s="14"/>
      <c r="HJ1804" s="14"/>
      <c r="HK1804" s="14"/>
      <c r="HL1804" s="14"/>
      <c r="HM1804" s="14"/>
      <c r="HN1804" s="14"/>
      <c r="HO1804" s="14"/>
      <c r="HP1804" s="14"/>
      <c r="HQ1804" s="14"/>
      <c r="HR1804" s="14"/>
      <c r="HS1804" s="14"/>
      <c r="HT1804" s="14"/>
      <c r="HU1804" s="14"/>
      <c r="HV1804" s="14"/>
      <c r="HW1804" s="14"/>
      <c r="HX1804" s="14"/>
      <c r="HY1804" s="14"/>
      <c r="HZ1804" s="14"/>
      <c r="IA1804" s="14"/>
      <c r="IB1804" s="14"/>
      <c r="IC1804" s="14"/>
      <c r="ID1804" s="14"/>
      <c r="IE1804" s="14"/>
      <c r="IF1804" s="14"/>
      <c r="IG1804" s="14"/>
      <c r="IH1804" s="14"/>
      <c r="II1804" s="14"/>
      <c r="IJ1804" s="14"/>
      <c r="IK1804" s="14"/>
      <c r="IL1804" s="14"/>
      <c r="IM1804" s="14"/>
    </row>
    <row r="1805" spans="1:247" s="13" customFormat="1" ht="27.75" customHeight="1">
      <c r="A1805" s="94" t="s">
        <v>1171</v>
      </c>
      <c r="B1805" s="93" t="s">
        <v>110</v>
      </c>
      <c r="C1805" s="95" t="s">
        <v>1172</v>
      </c>
      <c r="D1805" s="93"/>
      <c r="E1805" s="24" t="s">
        <v>23</v>
      </c>
      <c r="F1805" s="116">
        <v>46.71</v>
      </c>
      <c r="G1805" s="116">
        <v>19.72</v>
      </c>
      <c r="H1805" s="50" t="s">
        <v>745</v>
      </c>
      <c r="I1805" s="50" t="s">
        <v>354</v>
      </c>
      <c r="J1805" s="62">
        <v>1</v>
      </c>
      <c r="K1805" s="36"/>
      <c r="L1805" s="107"/>
      <c r="M1805" s="107"/>
      <c r="N1805" s="107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F1805" s="14"/>
      <c r="AG1805" s="14"/>
      <c r="AH1805" s="14"/>
      <c r="AI1805" s="14"/>
      <c r="AJ1805" s="14"/>
      <c r="AK1805" s="14"/>
      <c r="AL1805" s="14"/>
      <c r="AM1805" s="14"/>
      <c r="AN1805" s="14"/>
      <c r="AO1805" s="14"/>
      <c r="AP1805" s="14"/>
      <c r="AQ1805" s="14"/>
      <c r="AR1805" s="14"/>
      <c r="AS1805" s="14"/>
      <c r="AT1805" s="14"/>
      <c r="AU1805" s="14"/>
      <c r="AV1805" s="14"/>
      <c r="AW1805" s="14"/>
      <c r="AX1805" s="14"/>
      <c r="AY1805" s="14"/>
      <c r="AZ1805" s="14"/>
      <c r="BA1805" s="14"/>
      <c r="BB1805" s="14"/>
      <c r="BC1805" s="14"/>
      <c r="BD1805" s="14"/>
      <c r="BE1805" s="14"/>
      <c r="BF1805" s="14"/>
      <c r="BG1805" s="14"/>
      <c r="BH1805" s="14"/>
      <c r="BI1805" s="14"/>
      <c r="BJ1805" s="14"/>
      <c r="BK1805" s="14"/>
      <c r="BL1805" s="14"/>
      <c r="BM1805" s="14"/>
      <c r="BN1805" s="14"/>
      <c r="BO1805" s="14"/>
      <c r="BP1805" s="14"/>
      <c r="BQ1805" s="14"/>
      <c r="BR1805" s="14"/>
      <c r="BS1805" s="14"/>
      <c r="BT1805" s="14"/>
      <c r="BU1805" s="14"/>
      <c r="BV1805" s="14"/>
      <c r="BW1805" s="14"/>
      <c r="BX1805" s="14"/>
      <c r="BY1805" s="14"/>
      <c r="BZ1805" s="14"/>
      <c r="CA1805" s="14"/>
      <c r="CB1805" s="14"/>
      <c r="CC1805" s="14"/>
      <c r="CD1805" s="14"/>
      <c r="CE1805" s="14"/>
      <c r="CF1805" s="14"/>
      <c r="CG1805" s="14"/>
      <c r="CH1805" s="14"/>
      <c r="CI1805" s="14"/>
      <c r="CJ1805" s="14"/>
      <c r="CK1805" s="14"/>
      <c r="CL1805" s="14"/>
      <c r="CM1805" s="14"/>
      <c r="CN1805" s="14"/>
      <c r="CO1805" s="14"/>
      <c r="CP1805" s="14"/>
      <c r="CQ1805" s="14"/>
      <c r="CR1805" s="14"/>
      <c r="CS1805" s="14"/>
      <c r="CT1805" s="14"/>
      <c r="CU1805" s="14"/>
      <c r="CV1805" s="14"/>
      <c r="CW1805" s="14"/>
      <c r="CX1805" s="14"/>
      <c r="CY1805" s="14"/>
      <c r="CZ1805" s="14"/>
      <c r="DA1805" s="14"/>
      <c r="DB1805" s="14"/>
      <c r="DC1805" s="14"/>
      <c r="DD1805" s="14"/>
      <c r="DE1805" s="14"/>
      <c r="DF1805" s="14"/>
      <c r="DG1805" s="14"/>
      <c r="DH1805" s="14"/>
      <c r="DI1805" s="14"/>
      <c r="DJ1805" s="14"/>
      <c r="DK1805" s="14"/>
      <c r="DL1805" s="14"/>
      <c r="DM1805" s="14"/>
      <c r="DN1805" s="14"/>
      <c r="DO1805" s="14"/>
      <c r="DP1805" s="14"/>
      <c r="DQ1805" s="14"/>
      <c r="DR1805" s="14"/>
      <c r="DS1805" s="14"/>
      <c r="DT1805" s="14"/>
      <c r="DU1805" s="14"/>
      <c r="DV1805" s="14"/>
      <c r="DW1805" s="14"/>
      <c r="DX1805" s="14"/>
      <c r="DY1805" s="14"/>
      <c r="DZ1805" s="14"/>
      <c r="EA1805" s="14"/>
      <c r="EB1805" s="14"/>
      <c r="EC1805" s="14"/>
      <c r="ED1805" s="14"/>
      <c r="EE1805" s="14"/>
      <c r="EF1805" s="14"/>
      <c r="EG1805" s="14"/>
      <c r="EH1805" s="14"/>
      <c r="EI1805" s="14"/>
      <c r="EJ1805" s="14"/>
      <c r="EK1805" s="14"/>
      <c r="EL1805" s="14"/>
      <c r="EM1805" s="14"/>
      <c r="EN1805" s="14"/>
      <c r="EO1805" s="14"/>
      <c r="EP1805" s="14"/>
      <c r="EQ1805" s="14"/>
      <c r="ER1805" s="14"/>
      <c r="ES1805" s="14"/>
      <c r="ET1805" s="14"/>
      <c r="EU1805" s="14"/>
      <c r="EV1805" s="14"/>
      <c r="EW1805" s="14"/>
      <c r="EX1805" s="14"/>
      <c r="EY1805" s="14"/>
      <c r="EZ1805" s="14"/>
      <c r="FA1805" s="14"/>
      <c r="FB1805" s="14"/>
      <c r="FC1805" s="14"/>
      <c r="FD1805" s="14"/>
      <c r="FE1805" s="14"/>
      <c r="FF1805" s="14"/>
      <c r="FG1805" s="14"/>
      <c r="FH1805" s="14"/>
      <c r="FI1805" s="14"/>
      <c r="FJ1805" s="14"/>
      <c r="FK1805" s="14"/>
      <c r="FL1805" s="14"/>
      <c r="FM1805" s="14"/>
      <c r="FN1805" s="14"/>
      <c r="FO1805" s="14"/>
      <c r="FP1805" s="14"/>
      <c r="FQ1805" s="14"/>
      <c r="FR1805" s="14"/>
      <c r="FS1805" s="14"/>
      <c r="FT1805" s="14"/>
      <c r="FU1805" s="14"/>
      <c r="FV1805" s="14"/>
      <c r="FW1805" s="14"/>
      <c r="FX1805" s="14"/>
      <c r="FY1805" s="14"/>
      <c r="FZ1805" s="14"/>
      <c r="GA1805" s="14"/>
      <c r="GB1805" s="14"/>
      <c r="GC1805" s="14"/>
      <c r="GD1805" s="14"/>
      <c r="GE1805" s="14"/>
      <c r="GF1805" s="14"/>
      <c r="GG1805" s="14"/>
      <c r="GH1805" s="14"/>
      <c r="GI1805" s="14"/>
      <c r="GJ1805" s="14"/>
      <c r="GK1805" s="14"/>
      <c r="GL1805" s="14"/>
      <c r="GM1805" s="14"/>
      <c r="GN1805" s="14"/>
      <c r="GO1805" s="14"/>
      <c r="GP1805" s="14"/>
      <c r="GQ1805" s="14"/>
      <c r="GR1805" s="14"/>
      <c r="GS1805" s="14"/>
      <c r="GT1805" s="14"/>
      <c r="GU1805" s="14"/>
      <c r="GV1805" s="14"/>
      <c r="GW1805" s="14"/>
      <c r="GX1805" s="14"/>
      <c r="GY1805" s="14"/>
      <c r="GZ1805" s="14"/>
      <c r="HA1805" s="14"/>
      <c r="HB1805" s="14"/>
      <c r="HC1805" s="14"/>
      <c r="HD1805" s="14"/>
      <c r="HE1805" s="14"/>
      <c r="HF1805" s="14"/>
      <c r="HG1805" s="14"/>
      <c r="HH1805" s="14"/>
      <c r="HI1805" s="14"/>
      <c r="HJ1805" s="14"/>
      <c r="HK1805" s="14"/>
      <c r="HL1805" s="14"/>
      <c r="HM1805" s="14"/>
      <c r="HN1805" s="14"/>
      <c r="HO1805" s="14"/>
      <c r="HP1805" s="14"/>
      <c r="HQ1805" s="14"/>
      <c r="HR1805" s="14"/>
      <c r="HS1805" s="14"/>
      <c r="HT1805" s="14"/>
      <c r="HU1805" s="14"/>
      <c r="HV1805" s="14"/>
      <c r="HW1805" s="14"/>
      <c r="HX1805" s="14"/>
      <c r="HY1805" s="14"/>
      <c r="HZ1805" s="14"/>
      <c r="IA1805" s="14"/>
      <c r="IB1805" s="14"/>
      <c r="IC1805" s="14"/>
      <c r="ID1805" s="14"/>
      <c r="IE1805" s="14"/>
      <c r="IF1805" s="14"/>
      <c r="IG1805" s="14"/>
      <c r="IH1805" s="14"/>
      <c r="II1805" s="14"/>
      <c r="IJ1805" s="14"/>
      <c r="IK1805" s="14"/>
      <c r="IL1805" s="14"/>
      <c r="IM1805" s="14"/>
    </row>
    <row r="1806" spans="1:247" s="13" customFormat="1" ht="27.75" customHeight="1">
      <c r="A1806" s="94" t="s">
        <v>1171</v>
      </c>
      <c r="B1806" s="93" t="s">
        <v>548</v>
      </c>
      <c r="C1806" s="95" t="s">
        <v>1172</v>
      </c>
      <c r="D1806" s="93"/>
      <c r="E1806" s="24" t="s">
        <v>23</v>
      </c>
      <c r="F1806" s="116">
        <v>51.91</v>
      </c>
      <c r="G1806" s="116">
        <v>21.92</v>
      </c>
      <c r="H1806" s="50" t="s">
        <v>745</v>
      </c>
      <c r="I1806" s="50" t="s">
        <v>354</v>
      </c>
      <c r="J1806" s="62"/>
      <c r="K1806" s="36">
        <v>13</v>
      </c>
      <c r="L1806" s="107"/>
      <c r="M1806" s="107"/>
      <c r="N1806" s="107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  <c r="AI1806" s="14"/>
      <c r="AJ1806" s="14"/>
      <c r="AK1806" s="14"/>
      <c r="AL1806" s="14"/>
      <c r="AM1806" s="14"/>
      <c r="AN1806" s="14"/>
      <c r="AO1806" s="14"/>
      <c r="AP1806" s="14"/>
      <c r="AQ1806" s="14"/>
      <c r="AR1806" s="14"/>
      <c r="AS1806" s="14"/>
      <c r="AT1806" s="14"/>
      <c r="AU1806" s="14"/>
      <c r="AV1806" s="14"/>
      <c r="AW1806" s="14"/>
      <c r="AX1806" s="14"/>
      <c r="AY1806" s="14"/>
      <c r="AZ1806" s="14"/>
      <c r="BA1806" s="14"/>
      <c r="BB1806" s="14"/>
      <c r="BC1806" s="14"/>
      <c r="BD1806" s="14"/>
      <c r="BE1806" s="14"/>
      <c r="BF1806" s="14"/>
      <c r="BG1806" s="14"/>
      <c r="BH1806" s="14"/>
      <c r="BI1806" s="14"/>
      <c r="BJ1806" s="14"/>
      <c r="BK1806" s="14"/>
      <c r="BL1806" s="14"/>
      <c r="BM1806" s="14"/>
      <c r="BN1806" s="14"/>
      <c r="BO1806" s="14"/>
      <c r="BP1806" s="14"/>
      <c r="BQ1806" s="14"/>
      <c r="BR1806" s="14"/>
      <c r="BS1806" s="14"/>
      <c r="BT1806" s="14"/>
      <c r="BU1806" s="14"/>
      <c r="BV1806" s="14"/>
      <c r="BW1806" s="14"/>
      <c r="BX1806" s="14"/>
      <c r="BY1806" s="14"/>
      <c r="BZ1806" s="14"/>
      <c r="CA1806" s="14"/>
      <c r="CB1806" s="14"/>
      <c r="CC1806" s="14"/>
      <c r="CD1806" s="14"/>
      <c r="CE1806" s="14"/>
      <c r="CF1806" s="14"/>
      <c r="CG1806" s="14"/>
      <c r="CH1806" s="14"/>
      <c r="CI1806" s="14"/>
      <c r="CJ1806" s="14"/>
      <c r="CK1806" s="14"/>
      <c r="CL1806" s="14"/>
      <c r="CM1806" s="14"/>
      <c r="CN1806" s="14"/>
      <c r="CO1806" s="14"/>
      <c r="CP1806" s="14"/>
      <c r="CQ1806" s="14"/>
      <c r="CR1806" s="14"/>
      <c r="CS1806" s="14"/>
      <c r="CT1806" s="14"/>
      <c r="CU1806" s="14"/>
      <c r="CV1806" s="14"/>
      <c r="CW1806" s="14"/>
      <c r="CX1806" s="14"/>
      <c r="CY1806" s="14"/>
      <c r="CZ1806" s="14"/>
      <c r="DA1806" s="14"/>
      <c r="DB1806" s="14"/>
      <c r="DC1806" s="14"/>
      <c r="DD1806" s="14"/>
      <c r="DE1806" s="14"/>
      <c r="DF1806" s="14"/>
      <c r="DG1806" s="14"/>
      <c r="DH1806" s="14"/>
      <c r="DI1806" s="14"/>
      <c r="DJ1806" s="14"/>
      <c r="DK1806" s="14"/>
      <c r="DL1806" s="14"/>
      <c r="DM1806" s="14"/>
      <c r="DN1806" s="14"/>
      <c r="DO1806" s="14"/>
      <c r="DP1806" s="14"/>
      <c r="DQ1806" s="14"/>
      <c r="DR1806" s="14"/>
      <c r="DS1806" s="14"/>
      <c r="DT1806" s="14"/>
      <c r="DU1806" s="14"/>
      <c r="DV1806" s="14"/>
      <c r="DW1806" s="14"/>
      <c r="DX1806" s="14"/>
      <c r="DY1806" s="14"/>
      <c r="DZ1806" s="14"/>
      <c r="EA1806" s="14"/>
      <c r="EB1806" s="14"/>
      <c r="EC1806" s="14"/>
      <c r="ED1806" s="14"/>
      <c r="EE1806" s="14"/>
      <c r="EF1806" s="14"/>
      <c r="EG1806" s="14"/>
      <c r="EH1806" s="14"/>
      <c r="EI1806" s="14"/>
      <c r="EJ1806" s="14"/>
      <c r="EK1806" s="14"/>
      <c r="EL1806" s="14"/>
      <c r="EM1806" s="14"/>
      <c r="EN1806" s="14"/>
      <c r="EO1806" s="14"/>
      <c r="EP1806" s="14"/>
      <c r="EQ1806" s="14"/>
      <c r="ER1806" s="14"/>
      <c r="ES1806" s="14"/>
      <c r="ET1806" s="14"/>
      <c r="EU1806" s="14"/>
      <c r="EV1806" s="14"/>
      <c r="EW1806" s="14"/>
      <c r="EX1806" s="14"/>
      <c r="EY1806" s="14"/>
      <c r="EZ1806" s="14"/>
      <c r="FA1806" s="14"/>
      <c r="FB1806" s="14"/>
      <c r="FC1806" s="14"/>
      <c r="FD1806" s="14"/>
      <c r="FE1806" s="14"/>
      <c r="FF1806" s="14"/>
      <c r="FG1806" s="14"/>
      <c r="FH1806" s="14"/>
      <c r="FI1806" s="14"/>
      <c r="FJ1806" s="14"/>
      <c r="FK1806" s="14"/>
      <c r="FL1806" s="14"/>
      <c r="FM1806" s="14"/>
      <c r="FN1806" s="14"/>
      <c r="FO1806" s="14"/>
      <c r="FP1806" s="14"/>
      <c r="FQ1806" s="14"/>
      <c r="FR1806" s="14"/>
      <c r="FS1806" s="14"/>
      <c r="FT1806" s="14"/>
      <c r="FU1806" s="14"/>
      <c r="FV1806" s="14"/>
      <c r="FW1806" s="14"/>
      <c r="FX1806" s="14"/>
      <c r="FY1806" s="14"/>
      <c r="FZ1806" s="14"/>
      <c r="GA1806" s="14"/>
      <c r="GB1806" s="14"/>
      <c r="GC1806" s="14"/>
      <c r="GD1806" s="14"/>
      <c r="GE1806" s="14"/>
      <c r="GF1806" s="14"/>
      <c r="GG1806" s="14"/>
      <c r="GH1806" s="14"/>
      <c r="GI1806" s="14"/>
      <c r="GJ1806" s="14"/>
      <c r="GK1806" s="14"/>
      <c r="GL1806" s="14"/>
      <c r="GM1806" s="14"/>
      <c r="GN1806" s="14"/>
      <c r="GO1806" s="14"/>
      <c r="GP1806" s="14"/>
      <c r="GQ1806" s="14"/>
      <c r="GR1806" s="14"/>
      <c r="GS1806" s="14"/>
      <c r="GT1806" s="14"/>
      <c r="GU1806" s="14"/>
      <c r="GV1806" s="14"/>
      <c r="GW1806" s="14"/>
      <c r="GX1806" s="14"/>
      <c r="GY1806" s="14"/>
      <c r="GZ1806" s="14"/>
      <c r="HA1806" s="14"/>
      <c r="HB1806" s="14"/>
      <c r="HC1806" s="14"/>
      <c r="HD1806" s="14"/>
      <c r="HE1806" s="14"/>
      <c r="HF1806" s="14"/>
      <c r="HG1806" s="14"/>
      <c r="HH1806" s="14"/>
      <c r="HI1806" s="14"/>
      <c r="HJ1806" s="14"/>
      <c r="HK1806" s="14"/>
      <c r="HL1806" s="14"/>
      <c r="HM1806" s="14"/>
      <c r="HN1806" s="14"/>
      <c r="HO1806" s="14"/>
      <c r="HP1806" s="14"/>
      <c r="HQ1806" s="14"/>
      <c r="HR1806" s="14"/>
      <c r="HS1806" s="14"/>
      <c r="HT1806" s="14"/>
      <c r="HU1806" s="14"/>
      <c r="HV1806" s="14"/>
      <c r="HW1806" s="14"/>
      <c r="HX1806" s="14"/>
      <c r="HY1806" s="14"/>
      <c r="HZ1806" s="14"/>
      <c r="IA1806" s="14"/>
      <c r="IB1806" s="14"/>
      <c r="IC1806" s="14"/>
      <c r="ID1806" s="14"/>
      <c r="IE1806" s="14"/>
      <c r="IF1806" s="14"/>
      <c r="IG1806" s="14"/>
      <c r="IH1806" s="14"/>
      <c r="II1806" s="14"/>
      <c r="IJ1806" s="14"/>
      <c r="IK1806" s="14"/>
      <c r="IL1806" s="14"/>
      <c r="IM1806" s="14"/>
    </row>
    <row r="1807" spans="1:247" s="13" customFormat="1" ht="27.75" customHeight="1">
      <c r="A1807" s="94" t="s">
        <v>1171</v>
      </c>
      <c r="B1807" s="93" t="s">
        <v>242</v>
      </c>
      <c r="C1807" s="95" t="s">
        <v>1172</v>
      </c>
      <c r="D1807" s="93"/>
      <c r="E1807" s="24" t="s">
        <v>23</v>
      </c>
      <c r="F1807" s="116">
        <v>50.85</v>
      </c>
      <c r="G1807" s="116">
        <v>21.49</v>
      </c>
      <c r="H1807" s="50" t="s">
        <v>745</v>
      </c>
      <c r="I1807" s="50" t="s">
        <v>354</v>
      </c>
      <c r="J1807" s="62"/>
      <c r="K1807" s="36">
        <v>16</v>
      </c>
      <c r="L1807" s="107"/>
      <c r="M1807" s="107"/>
      <c r="N1807" s="107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F1807" s="14"/>
      <c r="AG1807" s="14"/>
      <c r="AH1807" s="14"/>
      <c r="AI1807" s="14"/>
      <c r="AJ1807" s="14"/>
      <c r="AK1807" s="14"/>
      <c r="AL1807" s="14"/>
      <c r="AM1807" s="14"/>
      <c r="AN1807" s="14"/>
      <c r="AO1807" s="14"/>
      <c r="AP1807" s="14"/>
      <c r="AQ1807" s="14"/>
      <c r="AR1807" s="14"/>
      <c r="AS1807" s="14"/>
      <c r="AT1807" s="14"/>
      <c r="AU1807" s="14"/>
      <c r="AV1807" s="14"/>
      <c r="AW1807" s="14"/>
      <c r="AX1807" s="14"/>
      <c r="AY1807" s="14"/>
      <c r="AZ1807" s="14"/>
      <c r="BA1807" s="14"/>
      <c r="BB1807" s="14"/>
      <c r="BC1807" s="14"/>
      <c r="BD1807" s="14"/>
      <c r="BE1807" s="14"/>
      <c r="BF1807" s="14"/>
      <c r="BG1807" s="14"/>
      <c r="BH1807" s="14"/>
      <c r="BI1807" s="14"/>
      <c r="BJ1807" s="14"/>
      <c r="BK1807" s="14"/>
      <c r="BL1807" s="14"/>
      <c r="BM1807" s="14"/>
      <c r="BN1807" s="14"/>
      <c r="BO1807" s="14"/>
      <c r="BP1807" s="14"/>
      <c r="BQ1807" s="14"/>
      <c r="BR1807" s="14"/>
      <c r="BS1807" s="14"/>
      <c r="BT1807" s="14"/>
      <c r="BU1807" s="14"/>
      <c r="BV1807" s="14"/>
      <c r="BW1807" s="14"/>
      <c r="BX1807" s="14"/>
      <c r="BY1807" s="14"/>
      <c r="BZ1807" s="14"/>
      <c r="CA1807" s="14"/>
      <c r="CB1807" s="14"/>
      <c r="CC1807" s="14"/>
      <c r="CD1807" s="14"/>
      <c r="CE1807" s="14"/>
      <c r="CF1807" s="14"/>
      <c r="CG1807" s="14"/>
      <c r="CH1807" s="14"/>
      <c r="CI1807" s="14"/>
      <c r="CJ1807" s="14"/>
      <c r="CK1807" s="14"/>
      <c r="CL1807" s="14"/>
      <c r="CM1807" s="14"/>
      <c r="CN1807" s="14"/>
      <c r="CO1807" s="14"/>
      <c r="CP1807" s="14"/>
      <c r="CQ1807" s="14"/>
      <c r="CR1807" s="14"/>
      <c r="CS1807" s="14"/>
      <c r="CT1807" s="14"/>
      <c r="CU1807" s="14"/>
      <c r="CV1807" s="14"/>
      <c r="CW1807" s="14"/>
      <c r="CX1807" s="14"/>
      <c r="CY1807" s="14"/>
      <c r="CZ1807" s="14"/>
      <c r="DA1807" s="14"/>
      <c r="DB1807" s="14"/>
      <c r="DC1807" s="14"/>
      <c r="DD1807" s="14"/>
      <c r="DE1807" s="14"/>
      <c r="DF1807" s="14"/>
      <c r="DG1807" s="14"/>
      <c r="DH1807" s="14"/>
      <c r="DI1807" s="14"/>
      <c r="DJ1807" s="14"/>
      <c r="DK1807" s="14"/>
      <c r="DL1807" s="14"/>
      <c r="DM1807" s="14"/>
      <c r="DN1807" s="14"/>
      <c r="DO1807" s="14"/>
      <c r="DP1807" s="14"/>
      <c r="DQ1807" s="14"/>
      <c r="DR1807" s="14"/>
      <c r="DS1807" s="14"/>
      <c r="DT1807" s="14"/>
      <c r="DU1807" s="14"/>
      <c r="DV1807" s="14"/>
      <c r="DW1807" s="14"/>
      <c r="DX1807" s="14"/>
      <c r="DY1807" s="14"/>
      <c r="DZ1807" s="14"/>
      <c r="EA1807" s="14"/>
      <c r="EB1807" s="14"/>
      <c r="EC1807" s="14"/>
      <c r="ED1807" s="14"/>
      <c r="EE1807" s="14"/>
      <c r="EF1807" s="14"/>
      <c r="EG1807" s="14"/>
      <c r="EH1807" s="14"/>
      <c r="EI1807" s="14"/>
      <c r="EJ1807" s="14"/>
      <c r="EK1807" s="14"/>
      <c r="EL1807" s="14"/>
      <c r="EM1807" s="14"/>
      <c r="EN1807" s="14"/>
      <c r="EO1807" s="14"/>
      <c r="EP1807" s="14"/>
      <c r="EQ1807" s="14"/>
      <c r="ER1807" s="14"/>
      <c r="ES1807" s="14"/>
      <c r="ET1807" s="14"/>
      <c r="EU1807" s="14"/>
      <c r="EV1807" s="14"/>
      <c r="EW1807" s="14"/>
      <c r="EX1807" s="14"/>
      <c r="EY1807" s="14"/>
      <c r="EZ1807" s="14"/>
      <c r="FA1807" s="14"/>
      <c r="FB1807" s="14"/>
      <c r="FC1807" s="14"/>
      <c r="FD1807" s="14"/>
      <c r="FE1807" s="14"/>
      <c r="FF1807" s="14"/>
      <c r="FG1807" s="14"/>
      <c r="FH1807" s="14"/>
      <c r="FI1807" s="14"/>
      <c r="FJ1807" s="14"/>
      <c r="FK1807" s="14"/>
      <c r="FL1807" s="14"/>
      <c r="FM1807" s="14"/>
      <c r="FN1807" s="14"/>
      <c r="FO1807" s="14"/>
      <c r="FP1807" s="14"/>
      <c r="FQ1807" s="14"/>
      <c r="FR1807" s="14"/>
      <c r="FS1807" s="14"/>
      <c r="FT1807" s="14"/>
      <c r="FU1807" s="14"/>
      <c r="FV1807" s="14"/>
      <c r="FW1807" s="14"/>
      <c r="FX1807" s="14"/>
      <c r="FY1807" s="14"/>
      <c r="FZ1807" s="14"/>
      <c r="GA1807" s="14"/>
      <c r="GB1807" s="14"/>
      <c r="GC1807" s="14"/>
      <c r="GD1807" s="14"/>
      <c r="GE1807" s="14"/>
      <c r="GF1807" s="14"/>
      <c r="GG1807" s="14"/>
      <c r="GH1807" s="14"/>
      <c r="GI1807" s="14"/>
      <c r="GJ1807" s="14"/>
      <c r="GK1807" s="14"/>
      <c r="GL1807" s="14"/>
      <c r="GM1807" s="14"/>
      <c r="GN1807" s="14"/>
      <c r="GO1807" s="14"/>
      <c r="GP1807" s="14"/>
      <c r="GQ1807" s="14"/>
      <c r="GR1807" s="14"/>
      <c r="GS1807" s="14"/>
      <c r="GT1807" s="14"/>
      <c r="GU1807" s="14"/>
      <c r="GV1807" s="14"/>
      <c r="GW1807" s="14"/>
      <c r="GX1807" s="14"/>
      <c r="GY1807" s="14"/>
      <c r="GZ1807" s="14"/>
      <c r="HA1807" s="14"/>
      <c r="HB1807" s="14"/>
      <c r="HC1807" s="14"/>
      <c r="HD1807" s="14"/>
      <c r="HE1807" s="14"/>
      <c r="HF1807" s="14"/>
      <c r="HG1807" s="14"/>
      <c r="HH1807" s="14"/>
      <c r="HI1807" s="14"/>
      <c r="HJ1807" s="14"/>
      <c r="HK1807" s="14"/>
      <c r="HL1807" s="14"/>
      <c r="HM1807" s="14"/>
      <c r="HN1807" s="14"/>
      <c r="HO1807" s="14"/>
      <c r="HP1807" s="14"/>
      <c r="HQ1807" s="14"/>
      <c r="HR1807" s="14"/>
      <c r="HS1807" s="14"/>
      <c r="HT1807" s="14"/>
      <c r="HU1807" s="14"/>
      <c r="HV1807" s="14"/>
      <c r="HW1807" s="14"/>
      <c r="HX1807" s="14"/>
      <c r="HY1807" s="14"/>
      <c r="HZ1807" s="14"/>
      <c r="IA1807" s="14"/>
      <c r="IB1807" s="14"/>
      <c r="IC1807" s="14"/>
      <c r="ID1807" s="14"/>
      <c r="IE1807" s="14"/>
      <c r="IF1807" s="14"/>
      <c r="IG1807" s="14"/>
      <c r="IH1807" s="14"/>
      <c r="II1807" s="14"/>
      <c r="IJ1807" s="14"/>
      <c r="IK1807" s="14"/>
      <c r="IL1807" s="14"/>
      <c r="IM1807" s="14"/>
    </row>
    <row r="1808" spans="1:247" s="13" customFormat="1" ht="27.75" customHeight="1">
      <c r="A1808" s="94" t="s">
        <v>1171</v>
      </c>
      <c r="B1808" s="93" t="s">
        <v>1173</v>
      </c>
      <c r="C1808" s="95" t="s">
        <v>1172</v>
      </c>
      <c r="D1808" s="93"/>
      <c r="E1808" s="24" t="s">
        <v>23</v>
      </c>
      <c r="F1808" s="116">
        <v>38.56</v>
      </c>
      <c r="G1808" s="116">
        <v>16.3</v>
      </c>
      <c r="H1808" s="50" t="s">
        <v>745</v>
      </c>
      <c r="I1808" s="50" t="s">
        <v>354</v>
      </c>
      <c r="J1808" s="62"/>
      <c r="K1808" s="36">
        <v>9</v>
      </c>
      <c r="L1808" s="107"/>
      <c r="M1808" s="107"/>
      <c r="N1808" s="107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4"/>
      <c r="AG1808" s="14"/>
      <c r="AH1808" s="14"/>
      <c r="AI1808" s="14"/>
      <c r="AJ1808" s="14"/>
      <c r="AK1808" s="14"/>
      <c r="AL1808" s="14"/>
      <c r="AM1808" s="14"/>
      <c r="AN1808" s="14"/>
      <c r="AO1808" s="14"/>
      <c r="AP1808" s="14"/>
      <c r="AQ1808" s="14"/>
      <c r="AR1808" s="14"/>
      <c r="AS1808" s="14"/>
      <c r="AT1808" s="14"/>
      <c r="AU1808" s="14"/>
      <c r="AV1808" s="14"/>
      <c r="AW1808" s="14"/>
      <c r="AX1808" s="14"/>
      <c r="AY1808" s="14"/>
      <c r="AZ1808" s="14"/>
      <c r="BA1808" s="14"/>
      <c r="BB1808" s="14"/>
      <c r="BC1808" s="14"/>
      <c r="BD1808" s="14"/>
      <c r="BE1808" s="14"/>
      <c r="BF1808" s="14"/>
      <c r="BG1808" s="14"/>
      <c r="BH1808" s="14"/>
      <c r="BI1808" s="14"/>
      <c r="BJ1808" s="14"/>
      <c r="BK1808" s="14"/>
      <c r="BL1808" s="14"/>
      <c r="BM1808" s="14"/>
      <c r="BN1808" s="14"/>
      <c r="BO1808" s="14"/>
      <c r="BP1808" s="14"/>
      <c r="BQ1808" s="14"/>
      <c r="BR1808" s="14"/>
      <c r="BS1808" s="14"/>
      <c r="BT1808" s="14"/>
      <c r="BU1808" s="14"/>
      <c r="BV1808" s="14"/>
      <c r="BW1808" s="14"/>
      <c r="BX1808" s="14"/>
      <c r="BY1808" s="14"/>
      <c r="BZ1808" s="14"/>
      <c r="CA1808" s="14"/>
      <c r="CB1808" s="14"/>
      <c r="CC1808" s="14"/>
      <c r="CD1808" s="14"/>
      <c r="CE1808" s="14"/>
      <c r="CF1808" s="14"/>
      <c r="CG1808" s="14"/>
      <c r="CH1808" s="14"/>
      <c r="CI1808" s="14"/>
      <c r="CJ1808" s="14"/>
      <c r="CK1808" s="14"/>
      <c r="CL1808" s="14"/>
      <c r="CM1808" s="14"/>
      <c r="CN1808" s="14"/>
      <c r="CO1808" s="14"/>
      <c r="CP1808" s="14"/>
      <c r="CQ1808" s="14"/>
      <c r="CR1808" s="14"/>
      <c r="CS1808" s="14"/>
      <c r="CT1808" s="14"/>
      <c r="CU1808" s="14"/>
      <c r="CV1808" s="14"/>
      <c r="CW1808" s="14"/>
      <c r="CX1808" s="14"/>
      <c r="CY1808" s="14"/>
      <c r="CZ1808" s="14"/>
      <c r="DA1808" s="14"/>
      <c r="DB1808" s="14"/>
      <c r="DC1808" s="14"/>
      <c r="DD1808" s="14"/>
      <c r="DE1808" s="14"/>
      <c r="DF1808" s="14"/>
      <c r="DG1808" s="14"/>
      <c r="DH1808" s="14"/>
      <c r="DI1808" s="14"/>
      <c r="DJ1808" s="14"/>
      <c r="DK1808" s="14"/>
      <c r="DL1808" s="14"/>
      <c r="DM1808" s="14"/>
      <c r="DN1808" s="14"/>
      <c r="DO1808" s="14"/>
      <c r="DP1808" s="14"/>
      <c r="DQ1808" s="14"/>
      <c r="DR1808" s="14"/>
      <c r="DS1808" s="14"/>
      <c r="DT1808" s="14"/>
      <c r="DU1808" s="14"/>
      <c r="DV1808" s="14"/>
      <c r="DW1808" s="14"/>
      <c r="DX1808" s="14"/>
      <c r="DY1808" s="14"/>
      <c r="DZ1808" s="14"/>
      <c r="EA1808" s="14"/>
      <c r="EB1808" s="14"/>
      <c r="EC1808" s="14"/>
      <c r="ED1808" s="14"/>
      <c r="EE1808" s="14"/>
      <c r="EF1808" s="14"/>
      <c r="EG1808" s="14"/>
      <c r="EH1808" s="14"/>
      <c r="EI1808" s="14"/>
      <c r="EJ1808" s="14"/>
      <c r="EK1808" s="14"/>
      <c r="EL1808" s="14"/>
      <c r="EM1808" s="14"/>
      <c r="EN1808" s="14"/>
      <c r="EO1808" s="14"/>
      <c r="EP1808" s="14"/>
      <c r="EQ1808" s="14"/>
      <c r="ER1808" s="14"/>
      <c r="ES1808" s="14"/>
      <c r="ET1808" s="14"/>
      <c r="EU1808" s="14"/>
      <c r="EV1808" s="14"/>
      <c r="EW1808" s="14"/>
      <c r="EX1808" s="14"/>
      <c r="EY1808" s="14"/>
      <c r="EZ1808" s="14"/>
      <c r="FA1808" s="14"/>
      <c r="FB1808" s="14"/>
      <c r="FC1808" s="14"/>
      <c r="FD1808" s="14"/>
      <c r="FE1808" s="14"/>
      <c r="FF1808" s="14"/>
      <c r="FG1808" s="14"/>
      <c r="FH1808" s="14"/>
      <c r="FI1808" s="14"/>
      <c r="FJ1808" s="14"/>
      <c r="FK1808" s="14"/>
      <c r="FL1808" s="14"/>
      <c r="FM1808" s="14"/>
      <c r="FN1808" s="14"/>
      <c r="FO1808" s="14"/>
      <c r="FP1808" s="14"/>
      <c r="FQ1808" s="14"/>
      <c r="FR1808" s="14"/>
      <c r="FS1808" s="14"/>
      <c r="FT1808" s="14"/>
      <c r="FU1808" s="14"/>
      <c r="FV1808" s="14"/>
      <c r="FW1808" s="14"/>
      <c r="FX1808" s="14"/>
      <c r="FY1808" s="14"/>
      <c r="FZ1808" s="14"/>
      <c r="GA1808" s="14"/>
      <c r="GB1808" s="14"/>
      <c r="GC1808" s="14"/>
      <c r="GD1808" s="14"/>
      <c r="GE1808" s="14"/>
      <c r="GF1808" s="14"/>
      <c r="GG1808" s="14"/>
      <c r="GH1808" s="14"/>
      <c r="GI1808" s="14"/>
      <c r="GJ1808" s="14"/>
      <c r="GK1808" s="14"/>
      <c r="GL1808" s="14"/>
      <c r="GM1808" s="14"/>
      <c r="GN1808" s="14"/>
      <c r="GO1808" s="14"/>
      <c r="GP1808" s="14"/>
      <c r="GQ1808" s="14"/>
      <c r="GR1808" s="14"/>
      <c r="GS1808" s="14"/>
      <c r="GT1808" s="14"/>
      <c r="GU1808" s="14"/>
      <c r="GV1808" s="14"/>
      <c r="GW1808" s="14"/>
      <c r="GX1808" s="14"/>
      <c r="GY1808" s="14"/>
      <c r="GZ1808" s="14"/>
      <c r="HA1808" s="14"/>
      <c r="HB1808" s="14"/>
      <c r="HC1808" s="14"/>
      <c r="HD1808" s="14"/>
      <c r="HE1808" s="14"/>
      <c r="HF1808" s="14"/>
      <c r="HG1808" s="14"/>
      <c r="HH1808" s="14"/>
      <c r="HI1808" s="14"/>
      <c r="HJ1808" s="14"/>
      <c r="HK1808" s="14"/>
      <c r="HL1808" s="14"/>
      <c r="HM1808" s="14"/>
      <c r="HN1808" s="14"/>
      <c r="HO1808" s="14"/>
      <c r="HP1808" s="14"/>
      <c r="HQ1808" s="14"/>
      <c r="HR1808" s="14"/>
      <c r="HS1808" s="14"/>
      <c r="HT1808" s="14"/>
      <c r="HU1808" s="14"/>
      <c r="HV1808" s="14"/>
      <c r="HW1808" s="14"/>
      <c r="HX1808" s="14"/>
      <c r="HY1808" s="14"/>
      <c r="HZ1808" s="14"/>
      <c r="IA1808" s="14"/>
      <c r="IB1808" s="14"/>
      <c r="IC1808" s="14"/>
      <c r="ID1808" s="14"/>
      <c r="IE1808" s="14"/>
      <c r="IF1808" s="14"/>
      <c r="IG1808" s="14"/>
      <c r="IH1808" s="14"/>
      <c r="II1808" s="14"/>
      <c r="IJ1808" s="14"/>
      <c r="IK1808" s="14"/>
      <c r="IL1808" s="14"/>
      <c r="IM1808" s="14"/>
    </row>
    <row r="1809" spans="1:247" s="13" customFormat="1" ht="27.75" customHeight="1">
      <c r="A1809" s="94" t="s">
        <v>1171</v>
      </c>
      <c r="B1809" s="93" t="s">
        <v>878</v>
      </c>
      <c r="C1809" s="95" t="s">
        <v>1172</v>
      </c>
      <c r="D1809" s="93"/>
      <c r="E1809" s="24" t="s">
        <v>23</v>
      </c>
      <c r="F1809" s="116">
        <v>75.69</v>
      </c>
      <c r="G1809" s="116">
        <v>34.47</v>
      </c>
      <c r="H1809" s="50" t="s">
        <v>745</v>
      </c>
      <c r="I1809" s="50" t="s">
        <v>354</v>
      </c>
      <c r="J1809" s="62"/>
      <c r="K1809" s="36">
        <v>14</v>
      </c>
      <c r="L1809" s="107"/>
      <c r="M1809" s="107"/>
      <c r="N1809" s="107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F1809" s="14"/>
      <c r="AG1809" s="14"/>
      <c r="AH1809" s="14"/>
      <c r="AI1809" s="14"/>
      <c r="AJ1809" s="14"/>
      <c r="AK1809" s="14"/>
      <c r="AL1809" s="14"/>
      <c r="AM1809" s="14"/>
      <c r="AN1809" s="14"/>
      <c r="AO1809" s="14"/>
      <c r="AP1809" s="14"/>
      <c r="AQ1809" s="14"/>
      <c r="AR1809" s="14"/>
      <c r="AS1809" s="14"/>
      <c r="AT1809" s="14"/>
      <c r="AU1809" s="14"/>
      <c r="AV1809" s="14"/>
      <c r="AW1809" s="14"/>
      <c r="AX1809" s="14"/>
      <c r="AY1809" s="14"/>
      <c r="AZ1809" s="14"/>
      <c r="BA1809" s="14"/>
      <c r="BB1809" s="14"/>
      <c r="BC1809" s="14"/>
      <c r="BD1809" s="14"/>
      <c r="BE1809" s="14"/>
      <c r="BF1809" s="14"/>
      <c r="BG1809" s="14"/>
      <c r="BH1809" s="14"/>
      <c r="BI1809" s="14"/>
      <c r="BJ1809" s="14"/>
      <c r="BK1809" s="14"/>
      <c r="BL1809" s="14"/>
      <c r="BM1809" s="14"/>
      <c r="BN1809" s="14"/>
      <c r="BO1809" s="14"/>
      <c r="BP1809" s="14"/>
      <c r="BQ1809" s="14"/>
      <c r="BR1809" s="14"/>
      <c r="BS1809" s="14"/>
      <c r="BT1809" s="14"/>
      <c r="BU1809" s="14"/>
      <c r="BV1809" s="14"/>
      <c r="BW1809" s="14"/>
      <c r="BX1809" s="14"/>
      <c r="BY1809" s="14"/>
      <c r="BZ1809" s="14"/>
      <c r="CA1809" s="14"/>
      <c r="CB1809" s="14"/>
      <c r="CC1809" s="14"/>
      <c r="CD1809" s="14"/>
      <c r="CE1809" s="14"/>
      <c r="CF1809" s="14"/>
      <c r="CG1809" s="14"/>
      <c r="CH1809" s="14"/>
      <c r="CI1809" s="14"/>
      <c r="CJ1809" s="14"/>
      <c r="CK1809" s="14"/>
      <c r="CL1809" s="14"/>
      <c r="CM1809" s="14"/>
      <c r="CN1809" s="14"/>
      <c r="CO1809" s="14"/>
      <c r="CP1809" s="14"/>
      <c r="CQ1809" s="14"/>
      <c r="CR1809" s="14"/>
      <c r="CS1809" s="14"/>
      <c r="CT1809" s="14"/>
      <c r="CU1809" s="14"/>
      <c r="CV1809" s="14"/>
      <c r="CW1809" s="14"/>
      <c r="CX1809" s="14"/>
      <c r="CY1809" s="14"/>
      <c r="CZ1809" s="14"/>
      <c r="DA1809" s="14"/>
      <c r="DB1809" s="14"/>
      <c r="DC1809" s="14"/>
      <c r="DD1809" s="14"/>
      <c r="DE1809" s="14"/>
      <c r="DF1809" s="14"/>
      <c r="DG1809" s="14"/>
      <c r="DH1809" s="14"/>
      <c r="DI1809" s="14"/>
      <c r="DJ1809" s="14"/>
      <c r="DK1809" s="14"/>
      <c r="DL1809" s="14"/>
      <c r="DM1809" s="14"/>
      <c r="DN1809" s="14"/>
      <c r="DO1809" s="14"/>
      <c r="DP1809" s="14"/>
      <c r="DQ1809" s="14"/>
      <c r="DR1809" s="14"/>
      <c r="DS1809" s="14"/>
      <c r="DT1809" s="14"/>
      <c r="DU1809" s="14"/>
      <c r="DV1809" s="14"/>
      <c r="DW1809" s="14"/>
      <c r="DX1809" s="14"/>
      <c r="DY1809" s="14"/>
      <c r="DZ1809" s="14"/>
      <c r="EA1809" s="14"/>
      <c r="EB1809" s="14"/>
      <c r="EC1809" s="14"/>
      <c r="ED1809" s="14"/>
      <c r="EE1809" s="14"/>
      <c r="EF1809" s="14"/>
      <c r="EG1809" s="14"/>
      <c r="EH1809" s="14"/>
      <c r="EI1809" s="14"/>
      <c r="EJ1809" s="14"/>
      <c r="EK1809" s="14"/>
      <c r="EL1809" s="14"/>
      <c r="EM1809" s="14"/>
      <c r="EN1809" s="14"/>
      <c r="EO1809" s="14"/>
      <c r="EP1809" s="14"/>
      <c r="EQ1809" s="14"/>
      <c r="ER1809" s="14"/>
      <c r="ES1809" s="14"/>
      <c r="ET1809" s="14"/>
      <c r="EU1809" s="14"/>
      <c r="EV1809" s="14"/>
      <c r="EW1809" s="14"/>
      <c r="EX1809" s="14"/>
      <c r="EY1809" s="14"/>
      <c r="EZ1809" s="14"/>
      <c r="FA1809" s="14"/>
      <c r="FB1809" s="14"/>
      <c r="FC1809" s="14"/>
      <c r="FD1809" s="14"/>
      <c r="FE1809" s="14"/>
      <c r="FF1809" s="14"/>
      <c r="FG1809" s="14"/>
      <c r="FH1809" s="14"/>
      <c r="FI1809" s="14"/>
      <c r="FJ1809" s="14"/>
      <c r="FK1809" s="14"/>
      <c r="FL1809" s="14"/>
      <c r="FM1809" s="14"/>
      <c r="FN1809" s="14"/>
      <c r="FO1809" s="14"/>
      <c r="FP1809" s="14"/>
      <c r="FQ1809" s="14"/>
      <c r="FR1809" s="14"/>
      <c r="FS1809" s="14"/>
      <c r="FT1809" s="14"/>
      <c r="FU1809" s="14"/>
      <c r="FV1809" s="14"/>
      <c r="FW1809" s="14"/>
      <c r="FX1809" s="14"/>
      <c r="FY1809" s="14"/>
      <c r="FZ1809" s="14"/>
      <c r="GA1809" s="14"/>
      <c r="GB1809" s="14"/>
      <c r="GC1809" s="14"/>
      <c r="GD1809" s="14"/>
      <c r="GE1809" s="14"/>
      <c r="GF1809" s="14"/>
      <c r="GG1809" s="14"/>
      <c r="GH1809" s="14"/>
      <c r="GI1809" s="14"/>
      <c r="GJ1809" s="14"/>
      <c r="GK1809" s="14"/>
      <c r="GL1809" s="14"/>
      <c r="GM1809" s="14"/>
      <c r="GN1809" s="14"/>
      <c r="GO1809" s="14"/>
      <c r="GP1809" s="14"/>
      <c r="GQ1809" s="14"/>
      <c r="GR1809" s="14"/>
      <c r="GS1809" s="14"/>
      <c r="GT1809" s="14"/>
      <c r="GU1809" s="14"/>
      <c r="GV1809" s="14"/>
      <c r="GW1809" s="14"/>
      <c r="GX1809" s="14"/>
      <c r="GY1809" s="14"/>
      <c r="GZ1809" s="14"/>
      <c r="HA1809" s="14"/>
      <c r="HB1809" s="14"/>
      <c r="HC1809" s="14"/>
      <c r="HD1809" s="14"/>
      <c r="HE1809" s="14"/>
      <c r="HF1809" s="14"/>
      <c r="HG1809" s="14"/>
      <c r="HH1809" s="14"/>
      <c r="HI1809" s="14"/>
      <c r="HJ1809" s="14"/>
      <c r="HK1809" s="14"/>
      <c r="HL1809" s="14"/>
      <c r="HM1809" s="14"/>
      <c r="HN1809" s="14"/>
      <c r="HO1809" s="14"/>
      <c r="HP1809" s="14"/>
      <c r="HQ1809" s="14"/>
      <c r="HR1809" s="14"/>
      <c r="HS1809" s="14"/>
      <c r="HT1809" s="14"/>
      <c r="HU1809" s="14"/>
      <c r="HV1809" s="14"/>
      <c r="HW1809" s="14"/>
      <c r="HX1809" s="14"/>
      <c r="HY1809" s="14"/>
      <c r="HZ1809" s="14"/>
      <c r="IA1809" s="14"/>
      <c r="IB1809" s="14"/>
      <c r="IC1809" s="14"/>
      <c r="ID1809" s="14"/>
      <c r="IE1809" s="14"/>
      <c r="IF1809" s="14"/>
      <c r="IG1809" s="14"/>
      <c r="IH1809" s="14"/>
      <c r="II1809" s="14"/>
      <c r="IJ1809" s="14"/>
      <c r="IK1809" s="14"/>
      <c r="IL1809" s="14"/>
      <c r="IM1809" s="14"/>
    </row>
    <row r="1810" spans="1:247" s="13" customFormat="1" ht="27.75" customHeight="1">
      <c r="A1810" s="94" t="s">
        <v>1171</v>
      </c>
      <c r="B1810" s="93" t="s">
        <v>117</v>
      </c>
      <c r="C1810" s="95" t="s">
        <v>1172</v>
      </c>
      <c r="D1810" s="93"/>
      <c r="E1810" s="24" t="s">
        <v>23</v>
      </c>
      <c r="F1810" s="116">
        <v>31.13</v>
      </c>
      <c r="G1810" s="116">
        <v>13.16</v>
      </c>
      <c r="H1810" s="50" t="s">
        <v>745</v>
      </c>
      <c r="I1810" s="50" t="s">
        <v>354</v>
      </c>
      <c r="J1810" s="62">
        <v>1</v>
      </c>
      <c r="K1810" s="36"/>
      <c r="L1810" s="107"/>
      <c r="M1810" s="107"/>
      <c r="N1810" s="107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  <c r="AI1810" s="14"/>
      <c r="AJ1810" s="14"/>
      <c r="AK1810" s="14"/>
      <c r="AL1810" s="14"/>
      <c r="AM1810" s="14"/>
      <c r="AN1810" s="14"/>
      <c r="AO1810" s="14"/>
      <c r="AP1810" s="14"/>
      <c r="AQ1810" s="14"/>
      <c r="AR1810" s="14"/>
      <c r="AS1810" s="14"/>
      <c r="AT1810" s="14"/>
      <c r="AU1810" s="14"/>
      <c r="AV1810" s="14"/>
      <c r="AW1810" s="14"/>
      <c r="AX1810" s="14"/>
      <c r="AY1810" s="14"/>
      <c r="AZ1810" s="14"/>
      <c r="BA1810" s="14"/>
      <c r="BB1810" s="14"/>
      <c r="BC1810" s="14"/>
      <c r="BD1810" s="14"/>
      <c r="BE1810" s="14"/>
      <c r="BF1810" s="14"/>
      <c r="BG1810" s="14"/>
      <c r="BH1810" s="14"/>
      <c r="BI1810" s="14"/>
      <c r="BJ1810" s="14"/>
      <c r="BK1810" s="14"/>
      <c r="BL1810" s="14"/>
      <c r="BM1810" s="14"/>
      <c r="BN1810" s="14"/>
      <c r="BO1810" s="14"/>
      <c r="BP1810" s="14"/>
      <c r="BQ1810" s="14"/>
      <c r="BR1810" s="14"/>
      <c r="BS1810" s="14"/>
      <c r="BT1810" s="14"/>
      <c r="BU1810" s="14"/>
      <c r="BV1810" s="14"/>
      <c r="BW1810" s="14"/>
      <c r="BX1810" s="14"/>
      <c r="BY1810" s="14"/>
      <c r="BZ1810" s="14"/>
      <c r="CA1810" s="14"/>
      <c r="CB1810" s="14"/>
      <c r="CC1810" s="14"/>
      <c r="CD1810" s="14"/>
      <c r="CE1810" s="14"/>
      <c r="CF1810" s="14"/>
      <c r="CG1810" s="14"/>
      <c r="CH1810" s="14"/>
      <c r="CI1810" s="14"/>
      <c r="CJ1810" s="14"/>
      <c r="CK1810" s="14"/>
      <c r="CL1810" s="14"/>
      <c r="CM1810" s="14"/>
      <c r="CN1810" s="14"/>
      <c r="CO1810" s="14"/>
      <c r="CP1810" s="14"/>
      <c r="CQ1810" s="14"/>
      <c r="CR1810" s="14"/>
      <c r="CS1810" s="14"/>
      <c r="CT1810" s="14"/>
      <c r="CU1810" s="14"/>
      <c r="CV1810" s="14"/>
      <c r="CW1810" s="14"/>
      <c r="CX1810" s="14"/>
      <c r="CY1810" s="14"/>
      <c r="CZ1810" s="14"/>
      <c r="DA1810" s="14"/>
      <c r="DB1810" s="14"/>
      <c r="DC1810" s="14"/>
      <c r="DD1810" s="14"/>
      <c r="DE1810" s="14"/>
      <c r="DF1810" s="14"/>
      <c r="DG1810" s="14"/>
      <c r="DH1810" s="14"/>
      <c r="DI1810" s="14"/>
      <c r="DJ1810" s="14"/>
      <c r="DK1810" s="14"/>
      <c r="DL1810" s="14"/>
      <c r="DM1810" s="14"/>
      <c r="DN1810" s="14"/>
      <c r="DO1810" s="14"/>
      <c r="DP1810" s="14"/>
      <c r="DQ1810" s="14"/>
      <c r="DR1810" s="14"/>
      <c r="DS1810" s="14"/>
      <c r="DT1810" s="14"/>
      <c r="DU1810" s="14"/>
      <c r="DV1810" s="14"/>
      <c r="DW1810" s="14"/>
      <c r="DX1810" s="14"/>
      <c r="DY1810" s="14"/>
      <c r="DZ1810" s="14"/>
      <c r="EA1810" s="14"/>
      <c r="EB1810" s="14"/>
      <c r="EC1810" s="14"/>
      <c r="ED1810" s="14"/>
      <c r="EE1810" s="14"/>
      <c r="EF1810" s="14"/>
      <c r="EG1810" s="14"/>
      <c r="EH1810" s="14"/>
      <c r="EI1810" s="14"/>
      <c r="EJ1810" s="14"/>
      <c r="EK1810" s="14"/>
      <c r="EL1810" s="14"/>
      <c r="EM1810" s="14"/>
      <c r="EN1810" s="14"/>
      <c r="EO1810" s="14"/>
      <c r="EP1810" s="14"/>
      <c r="EQ1810" s="14"/>
      <c r="ER1810" s="14"/>
      <c r="ES1810" s="14"/>
      <c r="ET1810" s="14"/>
      <c r="EU1810" s="14"/>
      <c r="EV1810" s="14"/>
      <c r="EW1810" s="14"/>
      <c r="EX1810" s="14"/>
      <c r="EY1810" s="14"/>
      <c r="EZ1810" s="14"/>
      <c r="FA1810" s="14"/>
      <c r="FB1810" s="14"/>
      <c r="FC1810" s="14"/>
      <c r="FD1810" s="14"/>
      <c r="FE1810" s="14"/>
      <c r="FF1810" s="14"/>
      <c r="FG1810" s="14"/>
      <c r="FH1810" s="14"/>
      <c r="FI1810" s="14"/>
      <c r="FJ1810" s="14"/>
      <c r="FK1810" s="14"/>
      <c r="FL1810" s="14"/>
      <c r="FM1810" s="14"/>
      <c r="FN1810" s="14"/>
      <c r="FO1810" s="14"/>
      <c r="FP1810" s="14"/>
      <c r="FQ1810" s="14"/>
      <c r="FR1810" s="14"/>
      <c r="FS1810" s="14"/>
      <c r="FT1810" s="14"/>
      <c r="FU1810" s="14"/>
      <c r="FV1810" s="14"/>
      <c r="FW1810" s="14"/>
      <c r="FX1810" s="14"/>
      <c r="FY1810" s="14"/>
      <c r="FZ1810" s="14"/>
      <c r="GA1810" s="14"/>
      <c r="GB1810" s="14"/>
      <c r="GC1810" s="14"/>
      <c r="GD1810" s="14"/>
      <c r="GE1810" s="14"/>
      <c r="GF1810" s="14"/>
      <c r="GG1810" s="14"/>
      <c r="GH1810" s="14"/>
      <c r="GI1810" s="14"/>
      <c r="GJ1810" s="14"/>
      <c r="GK1810" s="14"/>
      <c r="GL1810" s="14"/>
      <c r="GM1810" s="14"/>
      <c r="GN1810" s="14"/>
      <c r="GO1810" s="14"/>
      <c r="GP1810" s="14"/>
      <c r="GQ1810" s="14"/>
      <c r="GR1810" s="14"/>
      <c r="GS1810" s="14"/>
      <c r="GT1810" s="14"/>
      <c r="GU1810" s="14"/>
      <c r="GV1810" s="14"/>
      <c r="GW1810" s="14"/>
      <c r="GX1810" s="14"/>
      <c r="GY1810" s="14"/>
      <c r="GZ1810" s="14"/>
      <c r="HA1810" s="14"/>
      <c r="HB1810" s="14"/>
      <c r="HC1810" s="14"/>
      <c r="HD1810" s="14"/>
      <c r="HE1810" s="14"/>
      <c r="HF1810" s="14"/>
      <c r="HG1810" s="14"/>
      <c r="HH1810" s="14"/>
      <c r="HI1810" s="14"/>
      <c r="HJ1810" s="14"/>
      <c r="HK1810" s="14"/>
      <c r="HL1810" s="14"/>
      <c r="HM1810" s="14"/>
      <c r="HN1810" s="14"/>
      <c r="HO1810" s="14"/>
      <c r="HP1810" s="14"/>
      <c r="HQ1810" s="14"/>
      <c r="HR1810" s="14"/>
      <c r="HS1810" s="14"/>
      <c r="HT1810" s="14"/>
      <c r="HU1810" s="14"/>
      <c r="HV1810" s="14"/>
      <c r="HW1810" s="14"/>
      <c r="HX1810" s="14"/>
      <c r="HY1810" s="14"/>
      <c r="HZ1810" s="14"/>
      <c r="IA1810" s="14"/>
      <c r="IB1810" s="14"/>
      <c r="IC1810" s="14"/>
      <c r="ID1810" s="14"/>
      <c r="IE1810" s="14"/>
      <c r="IF1810" s="14"/>
      <c r="IG1810" s="14"/>
      <c r="IH1810" s="14"/>
      <c r="II1810" s="14"/>
      <c r="IJ1810" s="14"/>
      <c r="IK1810" s="14"/>
      <c r="IL1810" s="14"/>
      <c r="IM1810" s="14"/>
    </row>
    <row r="1811" spans="1:247" s="13" customFormat="1" ht="27.75" customHeight="1">
      <c r="A1811" s="94" t="s">
        <v>1171</v>
      </c>
      <c r="B1811" s="93" t="s">
        <v>294</v>
      </c>
      <c r="C1811" s="95" t="s">
        <v>1172</v>
      </c>
      <c r="D1811" s="93"/>
      <c r="E1811" s="24" t="s">
        <v>23</v>
      </c>
      <c r="F1811" s="116">
        <v>34.8</v>
      </c>
      <c r="G1811" s="116">
        <v>14.71</v>
      </c>
      <c r="H1811" s="50" t="s">
        <v>745</v>
      </c>
      <c r="I1811" s="50" t="s">
        <v>354</v>
      </c>
      <c r="J1811" s="62"/>
      <c r="K1811" s="36">
        <v>6</v>
      </c>
      <c r="L1811" s="107"/>
      <c r="M1811" s="107"/>
      <c r="N1811" s="107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  <c r="AI1811" s="14"/>
      <c r="AJ1811" s="14"/>
      <c r="AK1811" s="14"/>
      <c r="AL1811" s="14"/>
      <c r="AM1811" s="14"/>
      <c r="AN1811" s="14"/>
      <c r="AO1811" s="14"/>
      <c r="AP1811" s="14"/>
      <c r="AQ1811" s="14"/>
      <c r="AR1811" s="14"/>
      <c r="AS1811" s="14"/>
      <c r="AT1811" s="14"/>
      <c r="AU1811" s="14"/>
      <c r="AV1811" s="14"/>
      <c r="AW1811" s="14"/>
      <c r="AX1811" s="14"/>
      <c r="AY1811" s="14"/>
      <c r="AZ1811" s="14"/>
      <c r="BA1811" s="14"/>
      <c r="BB1811" s="14"/>
      <c r="BC1811" s="14"/>
      <c r="BD1811" s="14"/>
      <c r="BE1811" s="14"/>
      <c r="BF1811" s="14"/>
      <c r="BG1811" s="14"/>
      <c r="BH1811" s="14"/>
      <c r="BI1811" s="14"/>
      <c r="BJ1811" s="14"/>
      <c r="BK1811" s="14"/>
      <c r="BL1811" s="14"/>
      <c r="BM1811" s="14"/>
      <c r="BN1811" s="14"/>
      <c r="BO1811" s="14"/>
      <c r="BP1811" s="14"/>
      <c r="BQ1811" s="14"/>
      <c r="BR1811" s="14"/>
      <c r="BS1811" s="14"/>
      <c r="BT1811" s="14"/>
      <c r="BU1811" s="14"/>
      <c r="BV1811" s="14"/>
      <c r="BW1811" s="14"/>
      <c r="BX1811" s="14"/>
      <c r="BY1811" s="14"/>
      <c r="BZ1811" s="14"/>
      <c r="CA1811" s="14"/>
      <c r="CB1811" s="14"/>
      <c r="CC1811" s="14"/>
      <c r="CD1811" s="14"/>
      <c r="CE1811" s="14"/>
      <c r="CF1811" s="14"/>
      <c r="CG1811" s="14"/>
      <c r="CH1811" s="14"/>
      <c r="CI1811" s="14"/>
      <c r="CJ1811" s="14"/>
      <c r="CK1811" s="14"/>
      <c r="CL1811" s="14"/>
      <c r="CM1811" s="14"/>
      <c r="CN1811" s="14"/>
      <c r="CO1811" s="14"/>
      <c r="CP1811" s="14"/>
      <c r="CQ1811" s="14"/>
      <c r="CR1811" s="14"/>
      <c r="CS1811" s="14"/>
      <c r="CT1811" s="14"/>
      <c r="CU1811" s="14"/>
      <c r="CV1811" s="14"/>
      <c r="CW1811" s="14"/>
      <c r="CX1811" s="14"/>
      <c r="CY1811" s="14"/>
      <c r="CZ1811" s="14"/>
      <c r="DA1811" s="14"/>
      <c r="DB1811" s="14"/>
      <c r="DC1811" s="14"/>
      <c r="DD1811" s="14"/>
      <c r="DE1811" s="14"/>
      <c r="DF1811" s="14"/>
      <c r="DG1811" s="14"/>
      <c r="DH1811" s="14"/>
      <c r="DI1811" s="14"/>
      <c r="DJ1811" s="14"/>
      <c r="DK1811" s="14"/>
      <c r="DL1811" s="14"/>
      <c r="DM1811" s="14"/>
      <c r="DN1811" s="14"/>
      <c r="DO1811" s="14"/>
      <c r="DP1811" s="14"/>
      <c r="DQ1811" s="14"/>
      <c r="DR1811" s="14"/>
      <c r="DS1811" s="14"/>
      <c r="DT1811" s="14"/>
      <c r="DU1811" s="14"/>
      <c r="DV1811" s="14"/>
      <c r="DW1811" s="14"/>
      <c r="DX1811" s="14"/>
      <c r="DY1811" s="14"/>
      <c r="DZ1811" s="14"/>
      <c r="EA1811" s="14"/>
      <c r="EB1811" s="14"/>
      <c r="EC1811" s="14"/>
      <c r="ED1811" s="14"/>
      <c r="EE1811" s="14"/>
      <c r="EF1811" s="14"/>
      <c r="EG1811" s="14"/>
      <c r="EH1811" s="14"/>
      <c r="EI1811" s="14"/>
      <c r="EJ1811" s="14"/>
      <c r="EK1811" s="14"/>
      <c r="EL1811" s="14"/>
      <c r="EM1811" s="14"/>
      <c r="EN1811" s="14"/>
      <c r="EO1811" s="14"/>
      <c r="EP1811" s="14"/>
      <c r="EQ1811" s="14"/>
      <c r="ER1811" s="14"/>
      <c r="ES1811" s="14"/>
      <c r="ET1811" s="14"/>
      <c r="EU1811" s="14"/>
      <c r="EV1811" s="14"/>
      <c r="EW1811" s="14"/>
      <c r="EX1811" s="14"/>
      <c r="EY1811" s="14"/>
      <c r="EZ1811" s="14"/>
      <c r="FA1811" s="14"/>
      <c r="FB1811" s="14"/>
      <c r="FC1811" s="14"/>
      <c r="FD1811" s="14"/>
      <c r="FE1811" s="14"/>
      <c r="FF1811" s="14"/>
      <c r="FG1811" s="14"/>
      <c r="FH1811" s="14"/>
      <c r="FI1811" s="14"/>
      <c r="FJ1811" s="14"/>
      <c r="FK1811" s="14"/>
      <c r="FL1811" s="14"/>
      <c r="FM1811" s="14"/>
      <c r="FN1811" s="14"/>
      <c r="FO1811" s="14"/>
      <c r="FP1811" s="14"/>
      <c r="FQ1811" s="14"/>
      <c r="FR1811" s="14"/>
      <c r="FS1811" s="14"/>
      <c r="FT1811" s="14"/>
      <c r="FU1811" s="14"/>
      <c r="FV1811" s="14"/>
      <c r="FW1811" s="14"/>
      <c r="FX1811" s="14"/>
      <c r="FY1811" s="14"/>
      <c r="FZ1811" s="14"/>
      <c r="GA1811" s="14"/>
      <c r="GB1811" s="14"/>
      <c r="GC1811" s="14"/>
      <c r="GD1811" s="14"/>
      <c r="GE1811" s="14"/>
      <c r="GF1811" s="14"/>
      <c r="GG1811" s="14"/>
      <c r="GH1811" s="14"/>
      <c r="GI1811" s="14"/>
      <c r="GJ1811" s="14"/>
      <c r="GK1811" s="14"/>
      <c r="GL1811" s="14"/>
      <c r="GM1811" s="14"/>
      <c r="GN1811" s="14"/>
      <c r="GO1811" s="14"/>
      <c r="GP1811" s="14"/>
      <c r="GQ1811" s="14"/>
      <c r="GR1811" s="14"/>
      <c r="GS1811" s="14"/>
      <c r="GT1811" s="14"/>
      <c r="GU1811" s="14"/>
      <c r="GV1811" s="14"/>
      <c r="GW1811" s="14"/>
      <c r="GX1811" s="14"/>
      <c r="GY1811" s="14"/>
      <c r="GZ1811" s="14"/>
      <c r="HA1811" s="14"/>
      <c r="HB1811" s="14"/>
      <c r="HC1811" s="14"/>
      <c r="HD1811" s="14"/>
      <c r="HE1811" s="14"/>
      <c r="HF1811" s="14"/>
      <c r="HG1811" s="14"/>
      <c r="HH1811" s="14"/>
      <c r="HI1811" s="14"/>
      <c r="HJ1811" s="14"/>
      <c r="HK1811" s="14"/>
      <c r="HL1811" s="14"/>
      <c r="HM1811" s="14"/>
      <c r="HN1811" s="14"/>
      <c r="HO1811" s="14"/>
      <c r="HP1811" s="14"/>
      <c r="HQ1811" s="14"/>
      <c r="HR1811" s="14"/>
      <c r="HS1811" s="14"/>
      <c r="HT1811" s="14"/>
      <c r="HU1811" s="14"/>
      <c r="HV1811" s="14"/>
      <c r="HW1811" s="14"/>
      <c r="HX1811" s="14"/>
      <c r="HY1811" s="14"/>
      <c r="HZ1811" s="14"/>
      <c r="IA1811" s="14"/>
      <c r="IB1811" s="14"/>
      <c r="IC1811" s="14"/>
      <c r="ID1811" s="14"/>
      <c r="IE1811" s="14"/>
      <c r="IF1811" s="14"/>
      <c r="IG1811" s="14"/>
      <c r="IH1811" s="14"/>
      <c r="II1811" s="14"/>
      <c r="IJ1811" s="14"/>
      <c r="IK1811" s="14"/>
      <c r="IL1811" s="14"/>
      <c r="IM1811" s="14"/>
    </row>
    <row r="1812" spans="1:247" s="13" customFormat="1" ht="27.75" customHeight="1">
      <c r="A1812" s="94" t="s">
        <v>1171</v>
      </c>
      <c r="B1812" s="93" t="s">
        <v>416</v>
      </c>
      <c r="C1812" s="95" t="s">
        <v>1172</v>
      </c>
      <c r="D1812" s="93"/>
      <c r="E1812" s="24" t="s">
        <v>23</v>
      </c>
      <c r="F1812" s="116">
        <v>43.24</v>
      </c>
      <c r="G1812" s="116">
        <v>18.25</v>
      </c>
      <c r="H1812" s="50" t="s">
        <v>745</v>
      </c>
      <c r="I1812" s="50" t="s">
        <v>354</v>
      </c>
      <c r="J1812" s="62"/>
      <c r="K1812" s="36">
        <v>10</v>
      </c>
      <c r="L1812" s="107"/>
      <c r="M1812" s="107"/>
      <c r="N1812" s="107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F1812" s="14"/>
      <c r="AG1812" s="14"/>
      <c r="AH1812" s="14"/>
      <c r="AI1812" s="14"/>
      <c r="AJ1812" s="14"/>
      <c r="AK1812" s="14"/>
      <c r="AL1812" s="14"/>
      <c r="AM1812" s="14"/>
      <c r="AN1812" s="14"/>
      <c r="AO1812" s="14"/>
      <c r="AP1812" s="14"/>
      <c r="AQ1812" s="14"/>
      <c r="AR1812" s="14"/>
      <c r="AS1812" s="14"/>
      <c r="AT1812" s="14"/>
      <c r="AU1812" s="14"/>
      <c r="AV1812" s="14"/>
      <c r="AW1812" s="14"/>
      <c r="AX1812" s="14"/>
      <c r="AY1812" s="14"/>
      <c r="AZ1812" s="14"/>
      <c r="BA1812" s="14"/>
      <c r="BB1812" s="14"/>
      <c r="BC1812" s="14"/>
      <c r="BD1812" s="14"/>
      <c r="BE1812" s="14"/>
      <c r="BF1812" s="14"/>
      <c r="BG1812" s="14"/>
      <c r="BH1812" s="14"/>
      <c r="BI1812" s="14"/>
      <c r="BJ1812" s="14"/>
      <c r="BK1812" s="14"/>
      <c r="BL1812" s="14"/>
      <c r="BM1812" s="14"/>
      <c r="BN1812" s="14"/>
      <c r="BO1812" s="14"/>
      <c r="BP1812" s="14"/>
      <c r="BQ1812" s="14"/>
      <c r="BR1812" s="14"/>
      <c r="BS1812" s="14"/>
      <c r="BT1812" s="14"/>
      <c r="BU1812" s="14"/>
      <c r="BV1812" s="14"/>
      <c r="BW1812" s="14"/>
      <c r="BX1812" s="14"/>
      <c r="BY1812" s="14"/>
      <c r="BZ1812" s="14"/>
      <c r="CA1812" s="14"/>
      <c r="CB1812" s="14"/>
      <c r="CC1812" s="14"/>
      <c r="CD1812" s="14"/>
      <c r="CE1812" s="14"/>
      <c r="CF1812" s="14"/>
      <c r="CG1812" s="14"/>
      <c r="CH1812" s="14"/>
      <c r="CI1812" s="14"/>
      <c r="CJ1812" s="14"/>
      <c r="CK1812" s="14"/>
      <c r="CL1812" s="14"/>
      <c r="CM1812" s="14"/>
      <c r="CN1812" s="14"/>
      <c r="CO1812" s="14"/>
      <c r="CP1812" s="14"/>
      <c r="CQ1812" s="14"/>
      <c r="CR1812" s="14"/>
      <c r="CS1812" s="14"/>
      <c r="CT1812" s="14"/>
      <c r="CU1812" s="14"/>
      <c r="CV1812" s="14"/>
      <c r="CW1812" s="14"/>
      <c r="CX1812" s="14"/>
      <c r="CY1812" s="14"/>
      <c r="CZ1812" s="14"/>
      <c r="DA1812" s="14"/>
      <c r="DB1812" s="14"/>
      <c r="DC1812" s="14"/>
      <c r="DD1812" s="14"/>
      <c r="DE1812" s="14"/>
      <c r="DF1812" s="14"/>
      <c r="DG1812" s="14"/>
      <c r="DH1812" s="14"/>
      <c r="DI1812" s="14"/>
      <c r="DJ1812" s="14"/>
      <c r="DK1812" s="14"/>
      <c r="DL1812" s="14"/>
      <c r="DM1812" s="14"/>
      <c r="DN1812" s="14"/>
      <c r="DO1812" s="14"/>
      <c r="DP1812" s="14"/>
      <c r="DQ1812" s="14"/>
      <c r="DR1812" s="14"/>
      <c r="DS1812" s="14"/>
      <c r="DT1812" s="14"/>
      <c r="DU1812" s="14"/>
      <c r="DV1812" s="14"/>
      <c r="DW1812" s="14"/>
      <c r="DX1812" s="14"/>
      <c r="DY1812" s="14"/>
      <c r="DZ1812" s="14"/>
      <c r="EA1812" s="14"/>
      <c r="EB1812" s="14"/>
      <c r="EC1812" s="14"/>
      <c r="ED1812" s="14"/>
      <c r="EE1812" s="14"/>
      <c r="EF1812" s="14"/>
      <c r="EG1812" s="14"/>
      <c r="EH1812" s="14"/>
      <c r="EI1812" s="14"/>
      <c r="EJ1812" s="14"/>
      <c r="EK1812" s="14"/>
      <c r="EL1812" s="14"/>
      <c r="EM1812" s="14"/>
      <c r="EN1812" s="14"/>
      <c r="EO1812" s="14"/>
      <c r="EP1812" s="14"/>
      <c r="EQ1812" s="14"/>
      <c r="ER1812" s="14"/>
      <c r="ES1812" s="14"/>
      <c r="ET1812" s="14"/>
      <c r="EU1812" s="14"/>
      <c r="EV1812" s="14"/>
      <c r="EW1812" s="14"/>
      <c r="EX1812" s="14"/>
      <c r="EY1812" s="14"/>
      <c r="EZ1812" s="14"/>
      <c r="FA1812" s="14"/>
      <c r="FB1812" s="14"/>
      <c r="FC1812" s="14"/>
      <c r="FD1812" s="14"/>
      <c r="FE1812" s="14"/>
      <c r="FF1812" s="14"/>
      <c r="FG1812" s="14"/>
      <c r="FH1812" s="14"/>
      <c r="FI1812" s="14"/>
      <c r="FJ1812" s="14"/>
      <c r="FK1812" s="14"/>
      <c r="FL1812" s="14"/>
      <c r="FM1812" s="14"/>
      <c r="FN1812" s="14"/>
      <c r="FO1812" s="14"/>
      <c r="FP1812" s="14"/>
      <c r="FQ1812" s="14"/>
      <c r="FR1812" s="14"/>
      <c r="FS1812" s="14"/>
      <c r="FT1812" s="14"/>
      <c r="FU1812" s="14"/>
      <c r="FV1812" s="14"/>
      <c r="FW1812" s="14"/>
      <c r="FX1812" s="14"/>
      <c r="FY1812" s="14"/>
      <c r="FZ1812" s="14"/>
      <c r="GA1812" s="14"/>
      <c r="GB1812" s="14"/>
      <c r="GC1812" s="14"/>
      <c r="GD1812" s="14"/>
      <c r="GE1812" s="14"/>
      <c r="GF1812" s="14"/>
      <c r="GG1812" s="14"/>
      <c r="GH1812" s="14"/>
      <c r="GI1812" s="14"/>
      <c r="GJ1812" s="14"/>
      <c r="GK1812" s="14"/>
      <c r="GL1812" s="14"/>
      <c r="GM1812" s="14"/>
      <c r="GN1812" s="14"/>
      <c r="GO1812" s="14"/>
      <c r="GP1812" s="14"/>
      <c r="GQ1812" s="14"/>
      <c r="GR1812" s="14"/>
      <c r="GS1812" s="14"/>
      <c r="GT1812" s="14"/>
      <c r="GU1812" s="14"/>
      <c r="GV1812" s="14"/>
      <c r="GW1812" s="14"/>
      <c r="GX1812" s="14"/>
      <c r="GY1812" s="14"/>
      <c r="GZ1812" s="14"/>
      <c r="HA1812" s="14"/>
      <c r="HB1812" s="14"/>
      <c r="HC1812" s="14"/>
      <c r="HD1812" s="14"/>
      <c r="HE1812" s="14"/>
      <c r="HF1812" s="14"/>
      <c r="HG1812" s="14"/>
      <c r="HH1812" s="14"/>
      <c r="HI1812" s="14"/>
      <c r="HJ1812" s="14"/>
      <c r="HK1812" s="14"/>
      <c r="HL1812" s="14"/>
      <c r="HM1812" s="14"/>
      <c r="HN1812" s="14"/>
      <c r="HO1812" s="14"/>
      <c r="HP1812" s="14"/>
      <c r="HQ1812" s="14"/>
      <c r="HR1812" s="14"/>
      <c r="HS1812" s="14"/>
      <c r="HT1812" s="14"/>
      <c r="HU1812" s="14"/>
      <c r="HV1812" s="14"/>
      <c r="HW1812" s="14"/>
      <c r="HX1812" s="14"/>
      <c r="HY1812" s="14"/>
      <c r="HZ1812" s="14"/>
      <c r="IA1812" s="14"/>
      <c r="IB1812" s="14"/>
      <c r="IC1812" s="14"/>
      <c r="ID1812" s="14"/>
      <c r="IE1812" s="14"/>
      <c r="IF1812" s="14"/>
      <c r="IG1812" s="14"/>
      <c r="IH1812" s="14"/>
      <c r="II1812" s="14"/>
      <c r="IJ1812" s="14"/>
      <c r="IK1812" s="14"/>
      <c r="IL1812" s="14"/>
      <c r="IM1812" s="14"/>
    </row>
    <row r="1813" spans="1:247" s="13" customFormat="1" ht="27.75" customHeight="1">
      <c r="A1813" s="94" t="s">
        <v>1171</v>
      </c>
      <c r="B1813" s="93" t="s">
        <v>27</v>
      </c>
      <c r="C1813" s="95" t="s">
        <v>1172</v>
      </c>
      <c r="D1813" s="93"/>
      <c r="E1813" s="24" t="s">
        <v>23</v>
      </c>
      <c r="F1813" s="116">
        <v>57.24</v>
      </c>
      <c r="G1813" s="116">
        <v>24.18</v>
      </c>
      <c r="H1813" s="50" t="s">
        <v>745</v>
      </c>
      <c r="I1813" s="50" t="s">
        <v>354</v>
      </c>
      <c r="J1813" s="62">
        <v>1</v>
      </c>
      <c r="K1813" s="36"/>
      <c r="L1813" s="107"/>
      <c r="M1813" s="107"/>
      <c r="N1813" s="107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F1813" s="14"/>
      <c r="AG1813" s="14"/>
      <c r="AH1813" s="14"/>
      <c r="AI1813" s="14"/>
      <c r="AJ1813" s="14"/>
      <c r="AK1813" s="14"/>
      <c r="AL1813" s="14"/>
      <c r="AM1813" s="14"/>
      <c r="AN1813" s="14"/>
      <c r="AO1813" s="14"/>
      <c r="AP1813" s="14"/>
      <c r="AQ1813" s="14"/>
      <c r="AR1813" s="14"/>
      <c r="AS1813" s="14"/>
      <c r="AT1813" s="14"/>
      <c r="AU1813" s="14"/>
      <c r="AV1813" s="14"/>
      <c r="AW1813" s="14"/>
      <c r="AX1813" s="14"/>
      <c r="AY1813" s="14"/>
      <c r="AZ1813" s="14"/>
      <c r="BA1813" s="14"/>
      <c r="BB1813" s="14"/>
      <c r="BC1813" s="14"/>
      <c r="BD1813" s="14"/>
      <c r="BE1813" s="14"/>
      <c r="BF1813" s="14"/>
      <c r="BG1813" s="14"/>
      <c r="BH1813" s="14"/>
      <c r="BI1813" s="14"/>
      <c r="BJ1813" s="14"/>
      <c r="BK1813" s="14"/>
      <c r="BL1813" s="14"/>
      <c r="BM1813" s="14"/>
      <c r="BN1813" s="14"/>
      <c r="BO1813" s="14"/>
      <c r="BP1813" s="14"/>
      <c r="BQ1813" s="14"/>
      <c r="BR1813" s="14"/>
      <c r="BS1813" s="14"/>
      <c r="BT1813" s="14"/>
      <c r="BU1813" s="14"/>
      <c r="BV1813" s="14"/>
      <c r="BW1813" s="14"/>
      <c r="BX1813" s="14"/>
      <c r="BY1813" s="14"/>
      <c r="BZ1813" s="14"/>
      <c r="CA1813" s="14"/>
      <c r="CB1813" s="14"/>
      <c r="CC1813" s="14"/>
      <c r="CD1813" s="14"/>
      <c r="CE1813" s="14"/>
      <c r="CF1813" s="14"/>
      <c r="CG1813" s="14"/>
      <c r="CH1813" s="14"/>
      <c r="CI1813" s="14"/>
      <c r="CJ1813" s="14"/>
      <c r="CK1813" s="14"/>
      <c r="CL1813" s="14"/>
      <c r="CM1813" s="14"/>
      <c r="CN1813" s="14"/>
      <c r="CO1813" s="14"/>
      <c r="CP1813" s="14"/>
      <c r="CQ1813" s="14"/>
      <c r="CR1813" s="14"/>
      <c r="CS1813" s="14"/>
      <c r="CT1813" s="14"/>
      <c r="CU1813" s="14"/>
      <c r="CV1813" s="14"/>
      <c r="CW1813" s="14"/>
      <c r="CX1813" s="14"/>
      <c r="CY1813" s="14"/>
      <c r="CZ1813" s="14"/>
      <c r="DA1813" s="14"/>
      <c r="DB1813" s="14"/>
      <c r="DC1813" s="14"/>
      <c r="DD1813" s="14"/>
      <c r="DE1813" s="14"/>
      <c r="DF1813" s="14"/>
      <c r="DG1813" s="14"/>
      <c r="DH1813" s="14"/>
      <c r="DI1813" s="14"/>
      <c r="DJ1813" s="14"/>
      <c r="DK1813" s="14"/>
      <c r="DL1813" s="14"/>
      <c r="DM1813" s="14"/>
      <c r="DN1813" s="14"/>
      <c r="DO1813" s="14"/>
      <c r="DP1813" s="14"/>
      <c r="DQ1813" s="14"/>
      <c r="DR1813" s="14"/>
      <c r="DS1813" s="14"/>
      <c r="DT1813" s="14"/>
      <c r="DU1813" s="14"/>
      <c r="DV1813" s="14"/>
      <c r="DW1813" s="14"/>
      <c r="DX1813" s="14"/>
      <c r="DY1813" s="14"/>
      <c r="DZ1813" s="14"/>
      <c r="EA1813" s="14"/>
      <c r="EB1813" s="14"/>
      <c r="EC1813" s="14"/>
      <c r="ED1813" s="14"/>
      <c r="EE1813" s="14"/>
      <c r="EF1813" s="14"/>
      <c r="EG1813" s="14"/>
      <c r="EH1813" s="14"/>
      <c r="EI1813" s="14"/>
      <c r="EJ1813" s="14"/>
      <c r="EK1813" s="14"/>
      <c r="EL1813" s="14"/>
      <c r="EM1813" s="14"/>
      <c r="EN1813" s="14"/>
      <c r="EO1813" s="14"/>
      <c r="EP1813" s="14"/>
      <c r="EQ1813" s="14"/>
      <c r="ER1813" s="14"/>
      <c r="ES1813" s="14"/>
      <c r="ET1813" s="14"/>
      <c r="EU1813" s="14"/>
      <c r="EV1813" s="14"/>
      <c r="EW1813" s="14"/>
      <c r="EX1813" s="14"/>
      <c r="EY1813" s="14"/>
      <c r="EZ1813" s="14"/>
      <c r="FA1813" s="14"/>
      <c r="FB1813" s="14"/>
      <c r="FC1813" s="14"/>
      <c r="FD1813" s="14"/>
      <c r="FE1813" s="14"/>
      <c r="FF1813" s="14"/>
      <c r="FG1813" s="14"/>
      <c r="FH1813" s="14"/>
      <c r="FI1813" s="14"/>
      <c r="FJ1813" s="14"/>
      <c r="FK1813" s="14"/>
      <c r="FL1813" s="14"/>
      <c r="FM1813" s="14"/>
      <c r="FN1813" s="14"/>
      <c r="FO1813" s="14"/>
      <c r="FP1813" s="14"/>
      <c r="FQ1813" s="14"/>
      <c r="FR1813" s="14"/>
      <c r="FS1813" s="14"/>
      <c r="FT1813" s="14"/>
      <c r="FU1813" s="14"/>
      <c r="FV1813" s="14"/>
      <c r="FW1813" s="14"/>
      <c r="FX1813" s="14"/>
      <c r="FY1813" s="14"/>
      <c r="FZ1813" s="14"/>
      <c r="GA1813" s="14"/>
      <c r="GB1813" s="14"/>
      <c r="GC1813" s="14"/>
      <c r="GD1813" s="14"/>
      <c r="GE1813" s="14"/>
      <c r="GF1813" s="14"/>
      <c r="GG1813" s="14"/>
      <c r="GH1813" s="14"/>
      <c r="GI1813" s="14"/>
      <c r="GJ1813" s="14"/>
      <c r="GK1813" s="14"/>
      <c r="GL1813" s="14"/>
      <c r="GM1813" s="14"/>
      <c r="GN1813" s="14"/>
      <c r="GO1813" s="14"/>
      <c r="GP1813" s="14"/>
      <c r="GQ1813" s="14"/>
      <c r="GR1813" s="14"/>
      <c r="GS1813" s="14"/>
      <c r="GT1813" s="14"/>
      <c r="GU1813" s="14"/>
      <c r="GV1813" s="14"/>
      <c r="GW1813" s="14"/>
      <c r="GX1813" s="14"/>
      <c r="GY1813" s="14"/>
      <c r="GZ1813" s="14"/>
      <c r="HA1813" s="14"/>
      <c r="HB1813" s="14"/>
      <c r="HC1813" s="14"/>
      <c r="HD1813" s="14"/>
      <c r="HE1813" s="14"/>
      <c r="HF1813" s="14"/>
      <c r="HG1813" s="14"/>
      <c r="HH1813" s="14"/>
      <c r="HI1813" s="14"/>
      <c r="HJ1813" s="14"/>
      <c r="HK1813" s="14"/>
      <c r="HL1813" s="14"/>
      <c r="HM1813" s="14"/>
      <c r="HN1813" s="14"/>
      <c r="HO1813" s="14"/>
      <c r="HP1813" s="14"/>
      <c r="HQ1813" s="14"/>
      <c r="HR1813" s="14"/>
      <c r="HS1813" s="14"/>
      <c r="HT1813" s="14"/>
      <c r="HU1813" s="14"/>
      <c r="HV1813" s="14"/>
      <c r="HW1813" s="14"/>
      <c r="HX1813" s="14"/>
      <c r="HY1813" s="14"/>
      <c r="HZ1813" s="14"/>
      <c r="IA1813" s="14"/>
      <c r="IB1813" s="14"/>
      <c r="IC1813" s="14"/>
      <c r="ID1813" s="14"/>
      <c r="IE1813" s="14"/>
      <c r="IF1813" s="14"/>
      <c r="IG1813" s="14"/>
      <c r="IH1813" s="14"/>
      <c r="II1813" s="14"/>
      <c r="IJ1813" s="14"/>
      <c r="IK1813" s="14"/>
      <c r="IL1813" s="14"/>
      <c r="IM1813" s="14"/>
    </row>
    <row r="1814" spans="1:247" s="13" customFormat="1" ht="27.75" customHeight="1">
      <c r="A1814" s="94" t="s">
        <v>1171</v>
      </c>
      <c r="B1814" s="93" t="s">
        <v>416</v>
      </c>
      <c r="C1814" s="95" t="s">
        <v>1172</v>
      </c>
      <c r="D1814" s="93"/>
      <c r="E1814" s="24" t="s">
        <v>23</v>
      </c>
      <c r="F1814" s="116">
        <v>62.21</v>
      </c>
      <c r="G1814" s="116">
        <v>26.27</v>
      </c>
      <c r="H1814" s="50" t="s">
        <v>745</v>
      </c>
      <c r="I1814" s="50" t="s">
        <v>354</v>
      </c>
      <c r="J1814" s="62"/>
      <c r="K1814" s="36">
        <v>13</v>
      </c>
      <c r="L1814" s="107"/>
      <c r="M1814" s="107"/>
      <c r="N1814" s="107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4"/>
      <c r="AG1814" s="14"/>
      <c r="AH1814" s="14"/>
      <c r="AI1814" s="14"/>
      <c r="AJ1814" s="14"/>
      <c r="AK1814" s="14"/>
      <c r="AL1814" s="14"/>
      <c r="AM1814" s="14"/>
      <c r="AN1814" s="14"/>
      <c r="AO1814" s="14"/>
      <c r="AP1814" s="14"/>
      <c r="AQ1814" s="14"/>
      <c r="AR1814" s="14"/>
      <c r="AS1814" s="14"/>
      <c r="AT1814" s="14"/>
      <c r="AU1814" s="14"/>
      <c r="AV1814" s="14"/>
      <c r="AW1814" s="14"/>
      <c r="AX1814" s="14"/>
      <c r="AY1814" s="14"/>
      <c r="AZ1814" s="14"/>
      <c r="BA1814" s="14"/>
      <c r="BB1814" s="14"/>
      <c r="BC1814" s="14"/>
      <c r="BD1814" s="14"/>
      <c r="BE1814" s="14"/>
      <c r="BF1814" s="14"/>
      <c r="BG1814" s="14"/>
      <c r="BH1814" s="14"/>
      <c r="BI1814" s="14"/>
      <c r="BJ1814" s="14"/>
      <c r="BK1814" s="14"/>
      <c r="BL1814" s="14"/>
      <c r="BM1814" s="14"/>
      <c r="BN1814" s="14"/>
      <c r="BO1814" s="14"/>
      <c r="BP1814" s="14"/>
      <c r="BQ1814" s="14"/>
      <c r="BR1814" s="14"/>
      <c r="BS1814" s="14"/>
      <c r="BT1814" s="14"/>
      <c r="BU1814" s="14"/>
      <c r="BV1814" s="14"/>
      <c r="BW1814" s="14"/>
      <c r="BX1814" s="14"/>
      <c r="BY1814" s="14"/>
      <c r="BZ1814" s="14"/>
      <c r="CA1814" s="14"/>
      <c r="CB1814" s="14"/>
      <c r="CC1814" s="14"/>
      <c r="CD1814" s="14"/>
      <c r="CE1814" s="14"/>
      <c r="CF1814" s="14"/>
      <c r="CG1814" s="14"/>
      <c r="CH1814" s="14"/>
      <c r="CI1814" s="14"/>
      <c r="CJ1814" s="14"/>
      <c r="CK1814" s="14"/>
      <c r="CL1814" s="14"/>
      <c r="CM1814" s="14"/>
      <c r="CN1814" s="14"/>
      <c r="CO1814" s="14"/>
      <c r="CP1814" s="14"/>
      <c r="CQ1814" s="14"/>
      <c r="CR1814" s="14"/>
      <c r="CS1814" s="14"/>
      <c r="CT1814" s="14"/>
      <c r="CU1814" s="14"/>
      <c r="CV1814" s="14"/>
      <c r="CW1814" s="14"/>
      <c r="CX1814" s="14"/>
      <c r="CY1814" s="14"/>
      <c r="CZ1814" s="14"/>
      <c r="DA1814" s="14"/>
      <c r="DB1814" s="14"/>
      <c r="DC1814" s="14"/>
      <c r="DD1814" s="14"/>
      <c r="DE1814" s="14"/>
      <c r="DF1814" s="14"/>
      <c r="DG1814" s="14"/>
      <c r="DH1814" s="14"/>
      <c r="DI1814" s="14"/>
      <c r="DJ1814" s="14"/>
      <c r="DK1814" s="14"/>
      <c r="DL1814" s="14"/>
      <c r="DM1814" s="14"/>
      <c r="DN1814" s="14"/>
      <c r="DO1814" s="14"/>
      <c r="DP1814" s="14"/>
      <c r="DQ1814" s="14"/>
      <c r="DR1814" s="14"/>
      <c r="DS1814" s="14"/>
      <c r="DT1814" s="14"/>
      <c r="DU1814" s="14"/>
      <c r="DV1814" s="14"/>
      <c r="DW1814" s="14"/>
      <c r="DX1814" s="14"/>
      <c r="DY1814" s="14"/>
      <c r="DZ1814" s="14"/>
      <c r="EA1814" s="14"/>
      <c r="EB1814" s="14"/>
      <c r="EC1814" s="14"/>
      <c r="ED1814" s="14"/>
      <c r="EE1814" s="14"/>
      <c r="EF1814" s="14"/>
      <c r="EG1814" s="14"/>
      <c r="EH1814" s="14"/>
      <c r="EI1814" s="14"/>
      <c r="EJ1814" s="14"/>
      <c r="EK1814" s="14"/>
      <c r="EL1814" s="14"/>
      <c r="EM1814" s="14"/>
      <c r="EN1814" s="14"/>
      <c r="EO1814" s="14"/>
      <c r="EP1814" s="14"/>
      <c r="EQ1814" s="14"/>
      <c r="ER1814" s="14"/>
      <c r="ES1814" s="14"/>
      <c r="ET1814" s="14"/>
      <c r="EU1814" s="14"/>
      <c r="EV1814" s="14"/>
      <c r="EW1814" s="14"/>
      <c r="EX1814" s="14"/>
      <c r="EY1814" s="14"/>
      <c r="EZ1814" s="14"/>
      <c r="FA1814" s="14"/>
      <c r="FB1814" s="14"/>
      <c r="FC1814" s="14"/>
      <c r="FD1814" s="14"/>
      <c r="FE1814" s="14"/>
      <c r="FF1814" s="14"/>
      <c r="FG1814" s="14"/>
      <c r="FH1814" s="14"/>
      <c r="FI1814" s="14"/>
      <c r="FJ1814" s="14"/>
      <c r="FK1814" s="14"/>
      <c r="FL1814" s="14"/>
      <c r="FM1814" s="14"/>
      <c r="FN1814" s="14"/>
      <c r="FO1814" s="14"/>
      <c r="FP1814" s="14"/>
      <c r="FQ1814" s="14"/>
      <c r="FR1814" s="14"/>
      <c r="FS1814" s="14"/>
      <c r="FT1814" s="14"/>
      <c r="FU1814" s="14"/>
      <c r="FV1814" s="14"/>
      <c r="FW1814" s="14"/>
      <c r="FX1814" s="14"/>
      <c r="FY1814" s="14"/>
      <c r="FZ1814" s="14"/>
      <c r="GA1814" s="14"/>
      <c r="GB1814" s="14"/>
      <c r="GC1814" s="14"/>
      <c r="GD1814" s="14"/>
      <c r="GE1814" s="14"/>
      <c r="GF1814" s="14"/>
      <c r="GG1814" s="14"/>
      <c r="GH1814" s="14"/>
      <c r="GI1814" s="14"/>
      <c r="GJ1814" s="14"/>
      <c r="GK1814" s="14"/>
      <c r="GL1814" s="14"/>
      <c r="GM1814" s="14"/>
      <c r="GN1814" s="14"/>
      <c r="GO1814" s="14"/>
      <c r="GP1814" s="14"/>
      <c r="GQ1814" s="14"/>
      <c r="GR1814" s="14"/>
      <c r="GS1814" s="14"/>
      <c r="GT1814" s="14"/>
      <c r="GU1814" s="14"/>
      <c r="GV1814" s="14"/>
      <c r="GW1814" s="14"/>
      <c r="GX1814" s="14"/>
      <c r="GY1814" s="14"/>
      <c r="GZ1814" s="14"/>
      <c r="HA1814" s="14"/>
      <c r="HB1814" s="14"/>
      <c r="HC1814" s="14"/>
      <c r="HD1814" s="14"/>
      <c r="HE1814" s="14"/>
      <c r="HF1814" s="14"/>
      <c r="HG1814" s="14"/>
      <c r="HH1814" s="14"/>
      <c r="HI1814" s="14"/>
      <c r="HJ1814" s="14"/>
      <c r="HK1814" s="14"/>
      <c r="HL1814" s="14"/>
      <c r="HM1814" s="14"/>
      <c r="HN1814" s="14"/>
      <c r="HO1814" s="14"/>
      <c r="HP1814" s="14"/>
      <c r="HQ1814" s="14"/>
      <c r="HR1814" s="14"/>
      <c r="HS1814" s="14"/>
      <c r="HT1814" s="14"/>
      <c r="HU1814" s="14"/>
      <c r="HV1814" s="14"/>
      <c r="HW1814" s="14"/>
      <c r="HX1814" s="14"/>
      <c r="HY1814" s="14"/>
      <c r="HZ1814" s="14"/>
      <c r="IA1814" s="14"/>
      <c r="IB1814" s="14"/>
      <c r="IC1814" s="14"/>
      <c r="ID1814" s="14"/>
      <c r="IE1814" s="14"/>
      <c r="IF1814" s="14"/>
      <c r="IG1814" s="14"/>
      <c r="IH1814" s="14"/>
      <c r="II1814" s="14"/>
      <c r="IJ1814" s="14"/>
      <c r="IK1814" s="14"/>
      <c r="IL1814" s="14"/>
      <c r="IM1814" s="14"/>
    </row>
    <row r="1815" spans="1:247" s="13" customFormat="1" ht="27.75" customHeight="1">
      <c r="A1815" s="94" t="s">
        <v>1171</v>
      </c>
      <c r="B1815" s="93" t="s">
        <v>418</v>
      </c>
      <c r="C1815" s="95" t="s">
        <v>1172</v>
      </c>
      <c r="D1815" s="93"/>
      <c r="E1815" s="24" t="s">
        <v>23</v>
      </c>
      <c r="F1815" s="116">
        <v>38.51</v>
      </c>
      <c r="G1815" s="116">
        <v>16.24</v>
      </c>
      <c r="H1815" s="50" t="s">
        <v>745</v>
      </c>
      <c r="I1815" s="50" t="s">
        <v>354</v>
      </c>
      <c r="J1815" s="62"/>
      <c r="K1815" s="36">
        <v>10</v>
      </c>
      <c r="L1815" s="107"/>
      <c r="M1815" s="107"/>
      <c r="N1815" s="107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  <c r="AI1815" s="14"/>
      <c r="AJ1815" s="14"/>
      <c r="AK1815" s="14"/>
      <c r="AL1815" s="14"/>
      <c r="AM1815" s="14"/>
      <c r="AN1815" s="14"/>
      <c r="AO1815" s="14"/>
      <c r="AP1815" s="14"/>
      <c r="AQ1815" s="14"/>
      <c r="AR1815" s="14"/>
      <c r="AS1815" s="14"/>
      <c r="AT1815" s="14"/>
      <c r="AU1815" s="14"/>
      <c r="AV1815" s="14"/>
      <c r="AW1815" s="14"/>
      <c r="AX1815" s="14"/>
      <c r="AY1815" s="14"/>
      <c r="AZ1815" s="14"/>
      <c r="BA1815" s="14"/>
      <c r="BB1815" s="14"/>
      <c r="BC1815" s="14"/>
      <c r="BD1815" s="14"/>
      <c r="BE1815" s="14"/>
      <c r="BF1815" s="14"/>
      <c r="BG1815" s="14"/>
      <c r="BH1815" s="14"/>
      <c r="BI1815" s="14"/>
      <c r="BJ1815" s="14"/>
      <c r="BK1815" s="14"/>
      <c r="BL1815" s="14"/>
      <c r="BM1815" s="14"/>
      <c r="BN1815" s="14"/>
      <c r="BO1815" s="14"/>
      <c r="BP1815" s="14"/>
      <c r="BQ1815" s="14"/>
      <c r="BR1815" s="14"/>
      <c r="BS1815" s="14"/>
      <c r="BT1815" s="14"/>
      <c r="BU1815" s="14"/>
      <c r="BV1815" s="14"/>
      <c r="BW1815" s="14"/>
      <c r="BX1815" s="14"/>
      <c r="BY1815" s="14"/>
      <c r="BZ1815" s="14"/>
      <c r="CA1815" s="14"/>
      <c r="CB1815" s="14"/>
      <c r="CC1815" s="14"/>
      <c r="CD1815" s="14"/>
      <c r="CE1815" s="14"/>
      <c r="CF1815" s="14"/>
      <c r="CG1815" s="14"/>
      <c r="CH1815" s="14"/>
      <c r="CI1815" s="14"/>
      <c r="CJ1815" s="14"/>
      <c r="CK1815" s="14"/>
      <c r="CL1815" s="14"/>
      <c r="CM1815" s="14"/>
      <c r="CN1815" s="14"/>
      <c r="CO1815" s="14"/>
      <c r="CP1815" s="14"/>
      <c r="CQ1815" s="14"/>
      <c r="CR1815" s="14"/>
      <c r="CS1815" s="14"/>
      <c r="CT1815" s="14"/>
      <c r="CU1815" s="14"/>
      <c r="CV1815" s="14"/>
      <c r="CW1815" s="14"/>
      <c r="CX1815" s="14"/>
      <c r="CY1815" s="14"/>
      <c r="CZ1815" s="14"/>
      <c r="DA1815" s="14"/>
      <c r="DB1815" s="14"/>
      <c r="DC1815" s="14"/>
      <c r="DD1815" s="14"/>
      <c r="DE1815" s="14"/>
      <c r="DF1815" s="14"/>
      <c r="DG1815" s="14"/>
      <c r="DH1815" s="14"/>
      <c r="DI1815" s="14"/>
      <c r="DJ1815" s="14"/>
      <c r="DK1815" s="14"/>
      <c r="DL1815" s="14"/>
      <c r="DM1815" s="14"/>
      <c r="DN1815" s="14"/>
      <c r="DO1815" s="14"/>
      <c r="DP1815" s="14"/>
      <c r="DQ1815" s="14"/>
      <c r="DR1815" s="14"/>
      <c r="DS1815" s="14"/>
      <c r="DT1815" s="14"/>
      <c r="DU1815" s="14"/>
      <c r="DV1815" s="14"/>
      <c r="DW1815" s="14"/>
      <c r="DX1815" s="14"/>
      <c r="DY1815" s="14"/>
      <c r="DZ1815" s="14"/>
      <c r="EA1815" s="14"/>
      <c r="EB1815" s="14"/>
      <c r="EC1815" s="14"/>
      <c r="ED1815" s="14"/>
      <c r="EE1815" s="14"/>
      <c r="EF1815" s="14"/>
      <c r="EG1815" s="14"/>
      <c r="EH1815" s="14"/>
      <c r="EI1815" s="14"/>
      <c r="EJ1815" s="14"/>
      <c r="EK1815" s="14"/>
      <c r="EL1815" s="14"/>
      <c r="EM1815" s="14"/>
      <c r="EN1815" s="14"/>
      <c r="EO1815" s="14"/>
      <c r="EP1815" s="14"/>
      <c r="EQ1815" s="14"/>
      <c r="ER1815" s="14"/>
      <c r="ES1815" s="14"/>
      <c r="ET1815" s="14"/>
      <c r="EU1815" s="14"/>
      <c r="EV1815" s="14"/>
      <c r="EW1815" s="14"/>
      <c r="EX1815" s="14"/>
      <c r="EY1815" s="14"/>
      <c r="EZ1815" s="14"/>
      <c r="FA1815" s="14"/>
      <c r="FB1815" s="14"/>
      <c r="FC1815" s="14"/>
      <c r="FD1815" s="14"/>
      <c r="FE1815" s="14"/>
      <c r="FF1815" s="14"/>
      <c r="FG1815" s="14"/>
      <c r="FH1815" s="14"/>
      <c r="FI1815" s="14"/>
      <c r="FJ1815" s="14"/>
      <c r="FK1815" s="14"/>
      <c r="FL1815" s="14"/>
      <c r="FM1815" s="14"/>
      <c r="FN1815" s="14"/>
      <c r="FO1815" s="14"/>
      <c r="FP1815" s="14"/>
      <c r="FQ1815" s="14"/>
      <c r="FR1815" s="14"/>
      <c r="FS1815" s="14"/>
      <c r="FT1815" s="14"/>
      <c r="FU1815" s="14"/>
      <c r="FV1815" s="14"/>
      <c r="FW1815" s="14"/>
      <c r="FX1815" s="14"/>
      <c r="FY1815" s="14"/>
      <c r="FZ1815" s="14"/>
      <c r="GA1815" s="14"/>
      <c r="GB1815" s="14"/>
      <c r="GC1815" s="14"/>
      <c r="GD1815" s="14"/>
      <c r="GE1815" s="14"/>
      <c r="GF1815" s="14"/>
      <c r="GG1815" s="14"/>
      <c r="GH1815" s="14"/>
      <c r="GI1815" s="14"/>
      <c r="GJ1815" s="14"/>
      <c r="GK1815" s="14"/>
      <c r="GL1815" s="14"/>
      <c r="GM1815" s="14"/>
      <c r="GN1815" s="14"/>
      <c r="GO1815" s="14"/>
      <c r="GP1815" s="14"/>
      <c r="GQ1815" s="14"/>
      <c r="GR1815" s="14"/>
      <c r="GS1815" s="14"/>
      <c r="GT1815" s="14"/>
      <c r="GU1815" s="14"/>
      <c r="GV1815" s="14"/>
      <c r="GW1815" s="14"/>
      <c r="GX1815" s="14"/>
      <c r="GY1815" s="14"/>
      <c r="GZ1815" s="14"/>
      <c r="HA1815" s="14"/>
      <c r="HB1815" s="14"/>
      <c r="HC1815" s="14"/>
      <c r="HD1815" s="14"/>
      <c r="HE1815" s="14"/>
      <c r="HF1815" s="14"/>
      <c r="HG1815" s="14"/>
      <c r="HH1815" s="14"/>
      <c r="HI1815" s="14"/>
      <c r="HJ1815" s="14"/>
      <c r="HK1815" s="14"/>
      <c r="HL1815" s="14"/>
      <c r="HM1815" s="14"/>
      <c r="HN1815" s="14"/>
      <c r="HO1815" s="14"/>
      <c r="HP1815" s="14"/>
      <c r="HQ1815" s="14"/>
      <c r="HR1815" s="14"/>
      <c r="HS1815" s="14"/>
      <c r="HT1815" s="14"/>
      <c r="HU1815" s="14"/>
      <c r="HV1815" s="14"/>
      <c r="HW1815" s="14"/>
      <c r="HX1815" s="14"/>
      <c r="HY1815" s="14"/>
      <c r="HZ1815" s="14"/>
      <c r="IA1815" s="14"/>
      <c r="IB1815" s="14"/>
      <c r="IC1815" s="14"/>
      <c r="ID1815" s="14"/>
      <c r="IE1815" s="14"/>
      <c r="IF1815" s="14"/>
      <c r="IG1815" s="14"/>
      <c r="IH1815" s="14"/>
      <c r="II1815" s="14"/>
      <c r="IJ1815" s="14"/>
      <c r="IK1815" s="14"/>
      <c r="IL1815" s="14"/>
      <c r="IM1815" s="14"/>
    </row>
    <row r="1816" spans="1:247" s="13" customFormat="1" ht="27.75" customHeight="1">
      <c r="A1816" s="94" t="s">
        <v>1171</v>
      </c>
      <c r="B1816" s="93" t="s">
        <v>244</v>
      </c>
      <c r="C1816" s="95" t="s">
        <v>1172</v>
      </c>
      <c r="D1816" s="93"/>
      <c r="E1816" s="24" t="s">
        <v>23</v>
      </c>
      <c r="F1816" s="116">
        <v>123.31</v>
      </c>
      <c r="G1816" s="116">
        <v>50</v>
      </c>
      <c r="H1816" s="50" t="s">
        <v>745</v>
      </c>
      <c r="I1816" s="50" t="s">
        <v>354</v>
      </c>
      <c r="J1816" s="62">
        <v>1</v>
      </c>
      <c r="K1816" s="36"/>
      <c r="L1816" s="107"/>
      <c r="M1816" s="107"/>
      <c r="N1816" s="107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  <c r="AI1816" s="14"/>
      <c r="AJ1816" s="14"/>
      <c r="AK1816" s="14"/>
      <c r="AL1816" s="14"/>
      <c r="AM1816" s="14"/>
      <c r="AN1816" s="14"/>
      <c r="AO1816" s="14"/>
      <c r="AP1816" s="14"/>
      <c r="AQ1816" s="14"/>
      <c r="AR1816" s="14"/>
      <c r="AS1816" s="14"/>
      <c r="AT1816" s="14"/>
      <c r="AU1816" s="14"/>
      <c r="AV1816" s="14"/>
      <c r="AW1816" s="14"/>
      <c r="AX1816" s="14"/>
      <c r="AY1816" s="14"/>
      <c r="AZ1816" s="14"/>
      <c r="BA1816" s="14"/>
      <c r="BB1816" s="14"/>
      <c r="BC1816" s="14"/>
      <c r="BD1816" s="14"/>
      <c r="BE1816" s="14"/>
      <c r="BF1816" s="14"/>
      <c r="BG1816" s="14"/>
      <c r="BH1816" s="14"/>
      <c r="BI1816" s="14"/>
      <c r="BJ1816" s="14"/>
      <c r="BK1816" s="14"/>
      <c r="BL1816" s="14"/>
      <c r="BM1816" s="14"/>
      <c r="BN1816" s="14"/>
      <c r="BO1816" s="14"/>
      <c r="BP1816" s="14"/>
      <c r="BQ1816" s="14"/>
      <c r="BR1816" s="14"/>
      <c r="BS1816" s="14"/>
      <c r="BT1816" s="14"/>
      <c r="BU1816" s="14"/>
      <c r="BV1816" s="14"/>
      <c r="BW1816" s="14"/>
      <c r="BX1816" s="14"/>
      <c r="BY1816" s="14"/>
      <c r="BZ1816" s="14"/>
      <c r="CA1816" s="14"/>
      <c r="CB1816" s="14"/>
      <c r="CC1816" s="14"/>
      <c r="CD1816" s="14"/>
      <c r="CE1816" s="14"/>
      <c r="CF1816" s="14"/>
      <c r="CG1816" s="14"/>
      <c r="CH1816" s="14"/>
      <c r="CI1816" s="14"/>
      <c r="CJ1816" s="14"/>
      <c r="CK1816" s="14"/>
      <c r="CL1816" s="14"/>
      <c r="CM1816" s="14"/>
      <c r="CN1816" s="14"/>
      <c r="CO1816" s="14"/>
      <c r="CP1816" s="14"/>
      <c r="CQ1816" s="14"/>
      <c r="CR1816" s="14"/>
      <c r="CS1816" s="14"/>
      <c r="CT1816" s="14"/>
      <c r="CU1816" s="14"/>
      <c r="CV1816" s="14"/>
      <c r="CW1816" s="14"/>
      <c r="CX1816" s="14"/>
      <c r="CY1816" s="14"/>
      <c r="CZ1816" s="14"/>
      <c r="DA1816" s="14"/>
      <c r="DB1816" s="14"/>
      <c r="DC1816" s="14"/>
      <c r="DD1816" s="14"/>
      <c r="DE1816" s="14"/>
      <c r="DF1816" s="14"/>
      <c r="DG1816" s="14"/>
      <c r="DH1816" s="14"/>
      <c r="DI1816" s="14"/>
      <c r="DJ1816" s="14"/>
      <c r="DK1816" s="14"/>
      <c r="DL1816" s="14"/>
      <c r="DM1816" s="14"/>
      <c r="DN1816" s="14"/>
      <c r="DO1816" s="14"/>
      <c r="DP1816" s="14"/>
      <c r="DQ1816" s="14"/>
      <c r="DR1816" s="14"/>
      <c r="DS1816" s="14"/>
      <c r="DT1816" s="14"/>
      <c r="DU1816" s="14"/>
      <c r="DV1816" s="14"/>
      <c r="DW1816" s="14"/>
      <c r="DX1816" s="14"/>
      <c r="DY1816" s="14"/>
      <c r="DZ1816" s="14"/>
      <c r="EA1816" s="14"/>
      <c r="EB1816" s="14"/>
      <c r="EC1816" s="14"/>
      <c r="ED1816" s="14"/>
      <c r="EE1816" s="14"/>
      <c r="EF1816" s="14"/>
      <c r="EG1816" s="14"/>
      <c r="EH1816" s="14"/>
      <c r="EI1816" s="14"/>
      <c r="EJ1816" s="14"/>
      <c r="EK1816" s="14"/>
      <c r="EL1816" s="14"/>
      <c r="EM1816" s="14"/>
      <c r="EN1816" s="14"/>
      <c r="EO1816" s="14"/>
      <c r="EP1816" s="14"/>
      <c r="EQ1816" s="14"/>
      <c r="ER1816" s="14"/>
      <c r="ES1816" s="14"/>
      <c r="ET1816" s="14"/>
      <c r="EU1816" s="14"/>
      <c r="EV1816" s="14"/>
      <c r="EW1816" s="14"/>
      <c r="EX1816" s="14"/>
      <c r="EY1816" s="14"/>
      <c r="EZ1816" s="14"/>
      <c r="FA1816" s="14"/>
      <c r="FB1816" s="14"/>
      <c r="FC1816" s="14"/>
      <c r="FD1816" s="14"/>
      <c r="FE1816" s="14"/>
      <c r="FF1816" s="14"/>
      <c r="FG1816" s="14"/>
      <c r="FH1816" s="14"/>
      <c r="FI1816" s="14"/>
      <c r="FJ1816" s="14"/>
      <c r="FK1816" s="14"/>
      <c r="FL1816" s="14"/>
      <c r="FM1816" s="14"/>
      <c r="FN1816" s="14"/>
      <c r="FO1816" s="14"/>
      <c r="FP1816" s="14"/>
      <c r="FQ1816" s="14"/>
      <c r="FR1816" s="14"/>
      <c r="FS1816" s="14"/>
      <c r="FT1816" s="14"/>
      <c r="FU1816" s="14"/>
      <c r="FV1816" s="14"/>
      <c r="FW1816" s="14"/>
      <c r="FX1816" s="14"/>
      <c r="FY1816" s="14"/>
      <c r="FZ1816" s="14"/>
      <c r="GA1816" s="14"/>
      <c r="GB1816" s="14"/>
      <c r="GC1816" s="14"/>
      <c r="GD1816" s="14"/>
      <c r="GE1816" s="14"/>
      <c r="GF1816" s="14"/>
      <c r="GG1816" s="14"/>
      <c r="GH1816" s="14"/>
      <c r="GI1816" s="14"/>
      <c r="GJ1816" s="14"/>
      <c r="GK1816" s="14"/>
      <c r="GL1816" s="14"/>
      <c r="GM1816" s="14"/>
      <c r="GN1816" s="14"/>
      <c r="GO1816" s="14"/>
      <c r="GP1816" s="14"/>
      <c r="GQ1816" s="14"/>
      <c r="GR1816" s="14"/>
      <c r="GS1816" s="14"/>
      <c r="GT1816" s="14"/>
      <c r="GU1816" s="14"/>
      <c r="GV1816" s="14"/>
      <c r="GW1816" s="14"/>
      <c r="GX1816" s="14"/>
      <c r="GY1816" s="14"/>
      <c r="GZ1816" s="14"/>
      <c r="HA1816" s="14"/>
      <c r="HB1816" s="14"/>
      <c r="HC1816" s="14"/>
      <c r="HD1816" s="14"/>
      <c r="HE1816" s="14"/>
      <c r="HF1816" s="14"/>
      <c r="HG1816" s="14"/>
      <c r="HH1816" s="14"/>
      <c r="HI1816" s="14"/>
      <c r="HJ1816" s="14"/>
      <c r="HK1816" s="14"/>
      <c r="HL1816" s="14"/>
      <c r="HM1816" s="14"/>
      <c r="HN1816" s="14"/>
      <c r="HO1816" s="14"/>
      <c r="HP1816" s="14"/>
      <c r="HQ1816" s="14"/>
      <c r="HR1816" s="14"/>
      <c r="HS1816" s="14"/>
      <c r="HT1816" s="14"/>
      <c r="HU1816" s="14"/>
      <c r="HV1816" s="14"/>
      <c r="HW1816" s="14"/>
      <c r="HX1816" s="14"/>
      <c r="HY1816" s="14"/>
      <c r="HZ1816" s="14"/>
      <c r="IA1816" s="14"/>
      <c r="IB1816" s="14"/>
      <c r="IC1816" s="14"/>
      <c r="ID1816" s="14"/>
      <c r="IE1816" s="14"/>
      <c r="IF1816" s="14"/>
      <c r="IG1816" s="14"/>
      <c r="IH1816" s="14"/>
      <c r="II1816" s="14"/>
      <c r="IJ1816" s="14"/>
      <c r="IK1816" s="14"/>
      <c r="IL1816" s="14"/>
      <c r="IM1816" s="14"/>
    </row>
    <row r="1817" spans="1:247" s="13" customFormat="1" ht="27.75" customHeight="1">
      <c r="A1817" s="94" t="s">
        <v>1171</v>
      </c>
      <c r="B1817" s="93" t="s">
        <v>28</v>
      </c>
      <c r="C1817" s="95" t="s">
        <v>1172</v>
      </c>
      <c r="D1817" s="93"/>
      <c r="E1817" s="24" t="s">
        <v>23</v>
      </c>
      <c r="F1817" s="116">
        <v>44.91</v>
      </c>
      <c r="G1817" s="116">
        <v>18.96</v>
      </c>
      <c r="H1817" s="50" t="s">
        <v>745</v>
      </c>
      <c r="I1817" s="50" t="s">
        <v>354</v>
      </c>
      <c r="J1817" s="62">
        <v>1</v>
      </c>
      <c r="K1817" s="36"/>
      <c r="L1817" s="107"/>
      <c r="M1817" s="107"/>
      <c r="N1817" s="107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  <c r="AI1817" s="14"/>
      <c r="AJ1817" s="14"/>
      <c r="AK1817" s="14"/>
      <c r="AL1817" s="14"/>
      <c r="AM1817" s="14"/>
      <c r="AN1817" s="14"/>
      <c r="AO1817" s="14"/>
      <c r="AP1817" s="14"/>
      <c r="AQ1817" s="14"/>
      <c r="AR1817" s="14"/>
      <c r="AS1817" s="14"/>
      <c r="AT1817" s="14"/>
      <c r="AU1817" s="14"/>
      <c r="AV1817" s="14"/>
      <c r="AW1817" s="14"/>
      <c r="AX1817" s="14"/>
      <c r="AY1817" s="14"/>
      <c r="AZ1817" s="14"/>
      <c r="BA1817" s="14"/>
      <c r="BB1817" s="14"/>
      <c r="BC1817" s="14"/>
      <c r="BD1817" s="14"/>
      <c r="BE1817" s="14"/>
      <c r="BF1817" s="14"/>
      <c r="BG1817" s="14"/>
      <c r="BH1817" s="14"/>
      <c r="BI1817" s="14"/>
      <c r="BJ1817" s="14"/>
      <c r="BK1817" s="14"/>
      <c r="BL1817" s="14"/>
      <c r="BM1817" s="14"/>
      <c r="BN1817" s="14"/>
      <c r="BO1817" s="14"/>
      <c r="BP1817" s="14"/>
      <c r="BQ1817" s="14"/>
      <c r="BR1817" s="14"/>
      <c r="BS1817" s="14"/>
      <c r="BT1817" s="14"/>
      <c r="BU1817" s="14"/>
      <c r="BV1817" s="14"/>
      <c r="BW1817" s="14"/>
      <c r="BX1817" s="14"/>
      <c r="BY1817" s="14"/>
      <c r="BZ1817" s="14"/>
      <c r="CA1817" s="14"/>
      <c r="CB1817" s="14"/>
      <c r="CC1817" s="14"/>
      <c r="CD1817" s="14"/>
      <c r="CE1817" s="14"/>
      <c r="CF1817" s="14"/>
      <c r="CG1817" s="14"/>
      <c r="CH1817" s="14"/>
      <c r="CI1817" s="14"/>
      <c r="CJ1817" s="14"/>
      <c r="CK1817" s="14"/>
      <c r="CL1817" s="14"/>
      <c r="CM1817" s="14"/>
      <c r="CN1817" s="14"/>
      <c r="CO1817" s="14"/>
      <c r="CP1817" s="14"/>
      <c r="CQ1817" s="14"/>
      <c r="CR1817" s="14"/>
      <c r="CS1817" s="14"/>
      <c r="CT1817" s="14"/>
      <c r="CU1817" s="14"/>
      <c r="CV1817" s="14"/>
      <c r="CW1817" s="14"/>
      <c r="CX1817" s="14"/>
      <c r="CY1817" s="14"/>
      <c r="CZ1817" s="14"/>
      <c r="DA1817" s="14"/>
      <c r="DB1817" s="14"/>
      <c r="DC1817" s="14"/>
      <c r="DD1817" s="14"/>
      <c r="DE1817" s="14"/>
      <c r="DF1817" s="14"/>
      <c r="DG1817" s="14"/>
      <c r="DH1817" s="14"/>
      <c r="DI1817" s="14"/>
      <c r="DJ1817" s="14"/>
      <c r="DK1817" s="14"/>
      <c r="DL1817" s="14"/>
      <c r="DM1817" s="14"/>
      <c r="DN1817" s="14"/>
      <c r="DO1817" s="14"/>
      <c r="DP1817" s="14"/>
      <c r="DQ1817" s="14"/>
      <c r="DR1817" s="14"/>
      <c r="DS1817" s="14"/>
      <c r="DT1817" s="14"/>
      <c r="DU1817" s="14"/>
      <c r="DV1817" s="14"/>
      <c r="DW1817" s="14"/>
      <c r="DX1817" s="14"/>
      <c r="DY1817" s="14"/>
      <c r="DZ1817" s="14"/>
      <c r="EA1817" s="14"/>
      <c r="EB1817" s="14"/>
      <c r="EC1817" s="14"/>
      <c r="ED1817" s="14"/>
      <c r="EE1817" s="14"/>
      <c r="EF1817" s="14"/>
      <c r="EG1817" s="14"/>
      <c r="EH1817" s="14"/>
      <c r="EI1817" s="14"/>
      <c r="EJ1817" s="14"/>
      <c r="EK1817" s="14"/>
      <c r="EL1817" s="14"/>
      <c r="EM1817" s="14"/>
      <c r="EN1817" s="14"/>
      <c r="EO1817" s="14"/>
      <c r="EP1817" s="14"/>
      <c r="EQ1817" s="14"/>
      <c r="ER1817" s="14"/>
      <c r="ES1817" s="14"/>
      <c r="ET1817" s="14"/>
      <c r="EU1817" s="14"/>
      <c r="EV1817" s="14"/>
      <c r="EW1817" s="14"/>
      <c r="EX1817" s="14"/>
      <c r="EY1817" s="14"/>
      <c r="EZ1817" s="14"/>
      <c r="FA1817" s="14"/>
      <c r="FB1817" s="14"/>
      <c r="FC1817" s="14"/>
      <c r="FD1817" s="14"/>
      <c r="FE1817" s="14"/>
      <c r="FF1817" s="14"/>
      <c r="FG1817" s="14"/>
      <c r="FH1817" s="14"/>
      <c r="FI1817" s="14"/>
      <c r="FJ1817" s="14"/>
      <c r="FK1817" s="14"/>
      <c r="FL1817" s="14"/>
      <c r="FM1817" s="14"/>
      <c r="FN1817" s="14"/>
      <c r="FO1817" s="14"/>
      <c r="FP1817" s="14"/>
      <c r="FQ1817" s="14"/>
      <c r="FR1817" s="14"/>
      <c r="FS1817" s="14"/>
      <c r="FT1817" s="14"/>
      <c r="FU1817" s="14"/>
      <c r="FV1817" s="14"/>
      <c r="FW1817" s="14"/>
      <c r="FX1817" s="14"/>
      <c r="FY1817" s="14"/>
      <c r="FZ1817" s="14"/>
      <c r="GA1817" s="14"/>
      <c r="GB1817" s="14"/>
      <c r="GC1817" s="14"/>
      <c r="GD1817" s="14"/>
      <c r="GE1817" s="14"/>
      <c r="GF1817" s="14"/>
      <c r="GG1817" s="14"/>
      <c r="GH1817" s="14"/>
      <c r="GI1817" s="14"/>
      <c r="GJ1817" s="14"/>
      <c r="GK1817" s="14"/>
      <c r="GL1817" s="14"/>
      <c r="GM1817" s="14"/>
      <c r="GN1817" s="14"/>
      <c r="GO1817" s="14"/>
      <c r="GP1817" s="14"/>
      <c r="GQ1817" s="14"/>
      <c r="GR1817" s="14"/>
      <c r="GS1817" s="14"/>
      <c r="GT1817" s="14"/>
      <c r="GU1817" s="14"/>
      <c r="GV1817" s="14"/>
      <c r="GW1817" s="14"/>
      <c r="GX1817" s="14"/>
      <c r="GY1817" s="14"/>
      <c r="GZ1817" s="14"/>
      <c r="HA1817" s="14"/>
      <c r="HB1817" s="14"/>
      <c r="HC1817" s="14"/>
      <c r="HD1817" s="14"/>
      <c r="HE1817" s="14"/>
      <c r="HF1817" s="14"/>
      <c r="HG1817" s="14"/>
      <c r="HH1817" s="14"/>
      <c r="HI1817" s="14"/>
      <c r="HJ1817" s="14"/>
      <c r="HK1817" s="14"/>
      <c r="HL1817" s="14"/>
      <c r="HM1817" s="14"/>
      <c r="HN1817" s="14"/>
      <c r="HO1817" s="14"/>
      <c r="HP1817" s="14"/>
      <c r="HQ1817" s="14"/>
      <c r="HR1817" s="14"/>
      <c r="HS1817" s="14"/>
      <c r="HT1817" s="14"/>
      <c r="HU1817" s="14"/>
      <c r="HV1817" s="14"/>
      <c r="HW1817" s="14"/>
      <c r="HX1817" s="14"/>
      <c r="HY1817" s="14"/>
      <c r="HZ1817" s="14"/>
      <c r="IA1817" s="14"/>
      <c r="IB1817" s="14"/>
      <c r="IC1817" s="14"/>
      <c r="ID1817" s="14"/>
      <c r="IE1817" s="14"/>
      <c r="IF1817" s="14"/>
      <c r="IG1817" s="14"/>
      <c r="IH1817" s="14"/>
      <c r="II1817" s="14"/>
      <c r="IJ1817" s="14"/>
      <c r="IK1817" s="14"/>
      <c r="IL1817" s="14"/>
      <c r="IM1817" s="14"/>
    </row>
    <row r="1818" spans="1:247" s="13" customFormat="1" ht="27.75" customHeight="1">
      <c r="A1818" s="94" t="s">
        <v>1171</v>
      </c>
      <c r="B1818" s="93" t="s">
        <v>553</v>
      </c>
      <c r="C1818" s="95" t="s">
        <v>1172</v>
      </c>
      <c r="D1818" s="93"/>
      <c r="E1818" s="24" t="s">
        <v>23</v>
      </c>
      <c r="F1818" s="116">
        <v>59.31</v>
      </c>
      <c r="G1818" s="116">
        <v>25.06</v>
      </c>
      <c r="H1818" s="50" t="s">
        <v>745</v>
      </c>
      <c r="I1818" s="50" t="s">
        <v>354</v>
      </c>
      <c r="J1818" s="62"/>
      <c r="K1818" s="36">
        <v>13</v>
      </c>
      <c r="L1818" s="107"/>
      <c r="M1818" s="107"/>
      <c r="N1818" s="107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  <c r="AI1818" s="14"/>
      <c r="AJ1818" s="14"/>
      <c r="AK1818" s="14"/>
      <c r="AL1818" s="14"/>
      <c r="AM1818" s="14"/>
      <c r="AN1818" s="14"/>
      <c r="AO1818" s="14"/>
      <c r="AP1818" s="14"/>
      <c r="AQ1818" s="14"/>
      <c r="AR1818" s="14"/>
      <c r="AS1818" s="14"/>
      <c r="AT1818" s="14"/>
      <c r="AU1818" s="14"/>
      <c r="AV1818" s="14"/>
      <c r="AW1818" s="14"/>
      <c r="AX1818" s="14"/>
      <c r="AY1818" s="14"/>
      <c r="AZ1818" s="14"/>
      <c r="BA1818" s="14"/>
      <c r="BB1818" s="14"/>
      <c r="BC1818" s="14"/>
      <c r="BD1818" s="14"/>
      <c r="BE1818" s="14"/>
      <c r="BF1818" s="14"/>
      <c r="BG1818" s="14"/>
      <c r="BH1818" s="14"/>
      <c r="BI1818" s="14"/>
      <c r="BJ1818" s="14"/>
      <c r="BK1818" s="14"/>
      <c r="BL1818" s="14"/>
      <c r="BM1818" s="14"/>
      <c r="BN1818" s="14"/>
      <c r="BO1818" s="14"/>
      <c r="BP1818" s="14"/>
      <c r="BQ1818" s="14"/>
      <c r="BR1818" s="14"/>
      <c r="BS1818" s="14"/>
      <c r="BT1818" s="14"/>
      <c r="BU1818" s="14"/>
      <c r="BV1818" s="14"/>
      <c r="BW1818" s="14"/>
      <c r="BX1818" s="14"/>
      <c r="BY1818" s="14"/>
      <c r="BZ1818" s="14"/>
      <c r="CA1818" s="14"/>
      <c r="CB1818" s="14"/>
      <c r="CC1818" s="14"/>
      <c r="CD1818" s="14"/>
      <c r="CE1818" s="14"/>
      <c r="CF1818" s="14"/>
      <c r="CG1818" s="14"/>
      <c r="CH1818" s="14"/>
      <c r="CI1818" s="14"/>
      <c r="CJ1818" s="14"/>
      <c r="CK1818" s="14"/>
      <c r="CL1818" s="14"/>
      <c r="CM1818" s="14"/>
      <c r="CN1818" s="14"/>
      <c r="CO1818" s="14"/>
      <c r="CP1818" s="14"/>
      <c r="CQ1818" s="14"/>
      <c r="CR1818" s="14"/>
      <c r="CS1818" s="14"/>
      <c r="CT1818" s="14"/>
      <c r="CU1818" s="14"/>
      <c r="CV1818" s="14"/>
      <c r="CW1818" s="14"/>
      <c r="CX1818" s="14"/>
      <c r="CY1818" s="14"/>
      <c r="CZ1818" s="14"/>
      <c r="DA1818" s="14"/>
      <c r="DB1818" s="14"/>
      <c r="DC1818" s="14"/>
      <c r="DD1818" s="14"/>
      <c r="DE1818" s="14"/>
      <c r="DF1818" s="14"/>
      <c r="DG1818" s="14"/>
      <c r="DH1818" s="14"/>
      <c r="DI1818" s="14"/>
      <c r="DJ1818" s="14"/>
      <c r="DK1818" s="14"/>
      <c r="DL1818" s="14"/>
      <c r="DM1818" s="14"/>
      <c r="DN1818" s="14"/>
      <c r="DO1818" s="14"/>
      <c r="DP1818" s="14"/>
      <c r="DQ1818" s="14"/>
      <c r="DR1818" s="14"/>
      <c r="DS1818" s="14"/>
      <c r="DT1818" s="14"/>
      <c r="DU1818" s="14"/>
      <c r="DV1818" s="14"/>
      <c r="DW1818" s="14"/>
      <c r="DX1818" s="14"/>
      <c r="DY1818" s="14"/>
      <c r="DZ1818" s="14"/>
      <c r="EA1818" s="14"/>
      <c r="EB1818" s="14"/>
      <c r="EC1818" s="14"/>
      <c r="ED1818" s="14"/>
      <c r="EE1818" s="14"/>
      <c r="EF1818" s="14"/>
      <c r="EG1818" s="14"/>
      <c r="EH1818" s="14"/>
      <c r="EI1818" s="14"/>
      <c r="EJ1818" s="14"/>
      <c r="EK1818" s="14"/>
      <c r="EL1818" s="14"/>
      <c r="EM1818" s="14"/>
      <c r="EN1818" s="14"/>
      <c r="EO1818" s="14"/>
      <c r="EP1818" s="14"/>
      <c r="EQ1818" s="14"/>
      <c r="ER1818" s="14"/>
      <c r="ES1818" s="14"/>
      <c r="ET1818" s="14"/>
      <c r="EU1818" s="14"/>
      <c r="EV1818" s="14"/>
      <c r="EW1818" s="14"/>
      <c r="EX1818" s="14"/>
      <c r="EY1818" s="14"/>
      <c r="EZ1818" s="14"/>
      <c r="FA1818" s="14"/>
      <c r="FB1818" s="14"/>
      <c r="FC1818" s="14"/>
      <c r="FD1818" s="14"/>
      <c r="FE1818" s="14"/>
      <c r="FF1818" s="14"/>
      <c r="FG1818" s="14"/>
      <c r="FH1818" s="14"/>
      <c r="FI1818" s="14"/>
      <c r="FJ1818" s="14"/>
      <c r="FK1818" s="14"/>
      <c r="FL1818" s="14"/>
      <c r="FM1818" s="14"/>
      <c r="FN1818" s="14"/>
      <c r="FO1818" s="14"/>
      <c r="FP1818" s="14"/>
      <c r="FQ1818" s="14"/>
      <c r="FR1818" s="14"/>
      <c r="FS1818" s="14"/>
      <c r="FT1818" s="14"/>
      <c r="FU1818" s="14"/>
      <c r="FV1818" s="14"/>
      <c r="FW1818" s="14"/>
      <c r="FX1818" s="14"/>
      <c r="FY1818" s="14"/>
      <c r="FZ1818" s="14"/>
      <c r="GA1818" s="14"/>
      <c r="GB1818" s="14"/>
      <c r="GC1818" s="14"/>
      <c r="GD1818" s="14"/>
      <c r="GE1818" s="14"/>
      <c r="GF1818" s="14"/>
      <c r="GG1818" s="14"/>
      <c r="GH1818" s="14"/>
      <c r="GI1818" s="14"/>
      <c r="GJ1818" s="14"/>
      <c r="GK1818" s="14"/>
      <c r="GL1818" s="14"/>
      <c r="GM1818" s="14"/>
      <c r="GN1818" s="14"/>
      <c r="GO1818" s="14"/>
      <c r="GP1818" s="14"/>
      <c r="GQ1818" s="14"/>
      <c r="GR1818" s="14"/>
      <c r="GS1818" s="14"/>
      <c r="GT1818" s="14"/>
      <c r="GU1818" s="14"/>
      <c r="GV1818" s="14"/>
      <c r="GW1818" s="14"/>
      <c r="GX1818" s="14"/>
      <c r="GY1818" s="14"/>
      <c r="GZ1818" s="14"/>
      <c r="HA1818" s="14"/>
      <c r="HB1818" s="14"/>
      <c r="HC1818" s="14"/>
      <c r="HD1818" s="14"/>
      <c r="HE1818" s="14"/>
      <c r="HF1818" s="14"/>
      <c r="HG1818" s="14"/>
      <c r="HH1818" s="14"/>
      <c r="HI1818" s="14"/>
      <c r="HJ1818" s="14"/>
      <c r="HK1818" s="14"/>
      <c r="HL1818" s="14"/>
      <c r="HM1818" s="14"/>
      <c r="HN1818" s="14"/>
      <c r="HO1818" s="14"/>
      <c r="HP1818" s="14"/>
      <c r="HQ1818" s="14"/>
      <c r="HR1818" s="14"/>
      <c r="HS1818" s="14"/>
      <c r="HT1818" s="14"/>
      <c r="HU1818" s="14"/>
      <c r="HV1818" s="14"/>
      <c r="HW1818" s="14"/>
      <c r="HX1818" s="14"/>
      <c r="HY1818" s="14"/>
      <c r="HZ1818" s="14"/>
      <c r="IA1818" s="14"/>
      <c r="IB1818" s="14"/>
      <c r="IC1818" s="14"/>
      <c r="ID1818" s="14"/>
      <c r="IE1818" s="14"/>
      <c r="IF1818" s="14"/>
      <c r="IG1818" s="14"/>
      <c r="IH1818" s="14"/>
      <c r="II1818" s="14"/>
      <c r="IJ1818" s="14"/>
      <c r="IK1818" s="14"/>
      <c r="IL1818" s="14"/>
      <c r="IM1818" s="14"/>
    </row>
    <row r="1819" spans="1:247" s="13" customFormat="1" ht="27.75" customHeight="1">
      <c r="A1819" s="94" t="s">
        <v>1171</v>
      </c>
      <c r="B1819" s="93" t="s">
        <v>556</v>
      </c>
      <c r="C1819" s="95" t="s">
        <v>1172</v>
      </c>
      <c r="D1819" s="93"/>
      <c r="E1819" s="24" t="s">
        <v>23</v>
      </c>
      <c r="F1819" s="116">
        <v>27.57</v>
      </c>
      <c r="G1819" s="116">
        <v>11.64</v>
      </c>
      <c r="H1819" s="50" t="s">
        <v>745</v>
      </c>
      <c r="I1819" s="50" t="s">
        <v>354</v>
      </c>
      <c r="J1819" s="62"/>
      <c r="K1819" s="36">
        <v>9</v>
      </c>
      <c r="L1819" s="107"/>
      <c r="M1819" s="107"/>
      <c r="N1819" s="107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F1819" s="14"/>
      <c r="AG1819" s="14"/>
      <c r="AH1819" s="14"/>
      <c r="AI1819" s="14"/>
      <c r="AJ1819" s="14"/>
      <c r="AK1819" s="14"/>
      <c r="AL1819" s="14"/>
      <c r="AM1819" s="14"/>
      <c r="AN1819" s="14"/>
      <c r="AO1819" s="14"/>
      <c r="AP1819" s="14"/>
      <c r="AQ1819" s="14"/>
      <c r="AR1819" s="14"/>
      <c r="AS1819" s="14"/>
      <c r="AT1819" s="14"/>
      <c r="AU1819" s="14"/>
      <c r="AV1819" s="14"/>
      <c r="AW1819" s="14"/>
      <c r="AX1819" s="14"/>
      <c r="AY1819" s="14"/>
      <c r="AZ1819" s="14"/>
      <c r="BA1819" s="14"/>
      <c r="BB1819" s="14"/>
      <c r="BC1819" s="14"/>
      <c r="BD1819" s="14"/>
      <c r="BE1819" s="14"/>
      <c r="BF1819" s="14"/>
      <c r="BG1819" s="14"/>
      <c r="BH1819" s="14"/>
      <c r="BI1819" s="14"/>
      <c r="BJ1819" s="14"/>
      <c r="BK1819" s="14"/>
      <c r="BL1819" s="14"/>
      <c r="BM1819" s="14"/>
      <c r="BN1819" s="14"/>
      <c r="BO1819" s="14"/>
      <c r="BP1819" s="14"/>
      <c r="BQ1819" s="14"/>
      <c r="BR1819" s="14"/>
      <c r="BS1819" s="14"/>
      <c r="BT1819" s="14"/>
      <c r="BU1819" s="14"/>
      <c r="BV1819" s="14"/>
      <c r="BW1819" s="14"/>
      <c r="BX1819" s="14"/>
      <c r="BY1819" s="14"/>
      <c r="BZ1819" s="14"/>
      <c r="CA1819" s="14"/>
      <c r="CB1819" s="14"/>
      <c r="CC1819" s="14"/>
      <c r="CD1819" s="14"/>
      <c r="CE1819" s="14"/>
      <c r="CF1819" s="14"/>
      <c r="CG1819" s="14"/>
      <c r="CH1819" s="14"/>
      <c r="CI1819" s="14"/>
      <c r="CJ1819" s="14"/>
      <c r="CK1819" s="14"/>
      <c r="CL1819" s="14"/>
      <c r="CM1819" s="14"/>
      <c r="CN1819" s="14"/>
      <c r="CO1819" s="14"/>
      <c r="CP1819" s="14"/>
      <c r="CQ1819" s="14"/>
      <c r="CR1819" s="14"/>
      <c r="CS1819" s="14"/>
      <c r="CT1819" s="14"/>
      <c r="CU1819" s="14"/>
      <c r="CV1819" s="14"/>
      <c r="CW1819" s="14"/>
      <c r="CX1819" s="14"/>
      <c r="CY1819" s="14"/>
      <c r="CZ1819" s="14"/>
      <c r="DA1819" s="14"/>
      <c r="DB1819" s="14"/>
      <c r="DC1819" s="14"/>
      <c r="DD1819" s="14"/>
      <c r="DE1819" s="14"/>
      <c r="DF1819" s="14"/>
      <c r="DG1819" s="14"/>
      <c r="DH1819" s="14"/>
      <c r="DI1819" s="14"/>
      <c r="DJ1819" s="14"/>
      <c r="DK1819" s="14"/>
      <c r="DL1819" s="14"/>
      <c r="DM1819" s="14"/>
      <c r="DN1819" s="14"/>
      <c r="DO1819" s="14"/>
      <c r="DP1819" s="14"/>
      <c r="DQ1819" s="14"/>
      <c r="DR1819" s="14"/>
      <c r="DS1819" s="14"/>
      <c r="DT1819" s="14"/>
      <c r="DU1819" s="14"/>
      <c r="DV1819" s="14"/>
      <c r="DW1819" s="14"/>
      <c r="DX1819" s="14"/>
      <c r="DY1819" s="14"/>
      <c r="DZ1819" s="14"/>
      <c r="EA1819" s="14"/>
      <c r="EB1819" s="14"/>
      <c r="EC1819" s="14"/>
      <c r="ED1819" s="14"/>
      <c r="EE1819" s="14"/>
      <c r="EF1819" s="14"/>
      <c r="EG1819" s="14"/>
      <c r="EH1819" s="14"/>
      <c r="EI1819" s="14"/>
      <c r="EJ1819" s="14"/>
      <c r="EK1819" s="14"/>
      <c r="EL1819" s="14"/>
      <c r="EM1819" s="14"/>
      <c r="EN1819" s="14"/>
      <c r="EO1819" s="14"/>
      <c r="EP1819" s="14"/>
      <c r="EQ1819" s="14"/>
      <c r="ER1819" s="14"/>
      <c r="ES1819" s="14"/>
      <c r="ET1819" s="14"/>
      <c r="EU1819" s="14"/>
      <c r="EV1819" s="14"/>
      <c r="EW1819" s="14"/>
      <c r="EX1819" s="14"/>
      <c r="EY1819" s="14"/>
      <c r="EZ1819" s="14"/>
      <c r="FA1819" s="14"/>
      <c r="FB1819" s="14"/>
      <c r="FC1819" s="14"/>
      <c r="FD1819" s="14"/>
      <c r="FE1819" s="14"/>
      <c r="FF1819" s="14"/>
      <c r="FG1819" s="14"/>
      <c r="FH1819" s="14"/>
      <c r="FI1819" s="14"/>
      <c r="FJ1819" s="14"/>
      <c r="FK1819" s="14"/>
      <c r="FL1819" s="14"/>
      <c r="FM1819" s="14"/>
      <c r="FN1819" s="14"/>
      <c r="FO1819" s="14"/>
      <c r="FP1819" s="14"/>
      <c r="FQ1819" s="14"/>
      <c r="FR1819" s="14"/>
      <c r="FS1819" s="14"/>
      <c r="FT1819" s="14"/>
      <c r="FU1819" s="14"/>
      <c r="FV1819" s="14"/>
      <c r="FW1819" s="14"/>
      <c r="FX1819" s="14"/>
      <c r="FY1819" s="14"/>
      <c r="FZ1819" s="14"/>
      <c r="GA1819" s="14"/>
      <c r="GB1819" s="14"/>
      <c r="GC1819" s="14"/>
      <c r="GD1819" s="14"/>
      <c r="GE1819" s="14"/>
      <c r="GF1819" s="14"/>
      <c r="GG1819" s="14"/>
      <c r="GH1819" s="14"/>
      <c r="GI1819" s="14"/>
      <c r="GJ1819" s="14"/>
      <c r="GK1819" s="14"/>
      <c r="GL1819" s="14"/>
      <c r="GM1819" s="14"/>
      <c r="GN1819" s="14"/>
      <c r="GO1819" s="14"/>
      <c r="GP1819" s="14"/>
      <c r="GQ1819" s="14"/>
      <c r="GR1819" s="14"/>
      <c r="GS1819" s="14"/>
      <c r="GT1819" s="14"/>
      <c r="GU1819" s="14"/>
      <c r="GV1819" s="14"/>
      <c r="GW1819" s="14"/>
      <c r="GX1819" s="14"/>
      <c r="GY1819" s="14"/>
      <c r="GZ1819" s="14"/>
      <c r="HA1819" s="14"/>
      <c r="HB1819" s="14"/>
      <c r="HC1819" s="14"/>
      <c r="HD1819" s="14"/>
      <c r="HE1819" s="14"/>
      <c r="HF1819" s="14"/>
      <c r="HG1819" s="14"/>
      <c r="HH1819" s="14"/>
      <c r="HI1819" s="14"/>
      <c r="HJ1819" s="14"/>
      <c r="HK1819" s="14"/>
      <c r="HL1819" s="14"/>
      <c r="HM1819" s="14"/>
      <c r="HN1819" s="14"/>
      <c r="HO1819" s="14"/>
      <c r="HP1819" s="14"/>
      <c r="HQ1819" s="14"/>
      <c r="HR1819" s="14"/>
      <c r="HS1819" s="14"/>
      <c r="HT1819" s="14"/>
      <c r="HU1819" s="14"/>
      <c r="HV1819" s="14"/>
      <c r="HW1819" s="14"/>
      <c r="HX1819" s="14"/>
      <c r="HY1819" s="14"/>
      <c r="HZ1819" s="14"/>
      <c r="IA1819" s="14"/>
      <c r="IB1819" s="14"/>
      <c r="IC1819" s="14"/>
      <c r="ID1819" s="14"/>
      <c r="IE1819" s="14"/>
      <c r="IF1819" s="14"/>
      <c r="IG1819" s="14"/>
      <c r="IH1819" s="14"/>
      <c r="II1819" s="14"/>
      <c r="IJ1819" s="14"/>
      <c r="IK1819" s="14"/>
      <c r="IL1819" s="14"/>
      <c r="IM1819" s="14"/>
    </row>
    <row r="1820" spans="1:247" s="13" customFormat="1" ht="27.75" customHeight="1">
      <c r="A1820" s="94" t="s">
        <v>1171</v>
      </c>
      <c r="B1820" s="93" t="s">
        <v>129</v>
      </c>
      <c r="C1820" s="95" t="s">
        <v>1172</v>
      </c>
      <c r="D1820" s="93"/>
      <c r="E1820" s="24" t="s">
        <v>23</v>
      </c>
      <c r="F1820" s="116">
        <v>54.93</v>
      </c>
      <c r="G1820" s="116">
        <v>23.19</v>
      </c>
      <c r="H1820" s="50" t="s">
        <v>745</v>
      </c>
      <c r="I1820" s="50" t="s">
        <v>354</v>
      </c>
      <c r="J1820" s="62"/>
      <c r="K1820" s="36">
        <v>21</v>
      </c>
      <c r="L1820" s="107"/>
      <c r="M1820" s="107"/>
      <c r="N1820" s="107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F1820" s="14"/>
      <c r="AG1820" s="14"/>
      <c r="AH1820" s="14"/>
      <c r="AI1820" s="14"/>
      <c r="AJ1820" s="14"/>
      <c r="AK1820" s="14"/>
      <c r="AL1820" s="14"/>
      <c r="AM1820" s="14"/>
      <c r="AN1820" s="14"/>
      <c r="AO1820" s="14"/>
      <c r="AP1820" s="14"/>
      <c r="AQ1820" s="14"/>
      <c r="AR1820" s="14"/>
      <c r="AS1820" s="14"/>
      <c r="AT1820" s="14"/>
      <c r="AU1820" s="14"/>
      <c r="AV1820" s="14"/>
      <c r="AW1820" s="14"/>
      <c r="AX1820" s="14"/>
      <c r="AY1820" s="14"/>
      <c r="AZ1820" s="14"/>
      <c r="BA1820" s="14"/>
      <c r="BB1820" s="14"/>
      <c r="BC1820" s="14"/>
      <c r="BD1820" s="14"/>
      <c r="BE1820" s="14"/>
      <c r="BF1820" s="14"/>
      <c r="BG1820" s="14"/>
      <c r="BH1820" s="14"/>
      <c r="BI1820" s="14"/>
      <c r="BJ1820" s="14"/>
      <c r="BK1820" s="14"/>
      <c r="BL1820" s="14"/>
      <c r="BM1820" s="14"/>
      <c r="BN1820" s="14"/>
      <c r="BO1820" s="14"/>
      <c r="BP1820" s="14"/>
      <c r="BQ1820" s="14"/>
      <c r="BR1820" s="14"/>
      <c r="BS1820" s="14"/>
      <c r="BT1820" s="14"/>
      <c r="BU1820" s="14"/>
      <c r="BV1820" s="14"/>
      <c r="BW1820" s="14"/>
      <c r="BX1820" s="14"/>
      <c r="BY1820" s="14"/>
      <c r="BZ1820" s="14"/>
      <c r="CA1820" s="14"/>
      <c r="CB1820" s="14"/>
      <c r="CC1820" s="14"/>
      <c r="CD1820" s="14"/>
      <c r="CE1820" s="14"/>
      <c r="CF1820" s="14"/>
      <c r="CG1820" s="14"/>
      <c r="CH1820" s="14"/>
      <c r="CI1820" s="14"/>
      <c r="CJ1820" s="14"/>
      <c r="CK1820" s="14"/>
      <c r="CL1820" s="14"/>
      <c r="CM1820" s="14"/>
      <c r="CN1820" s="14"/>
      <c r="CO1820" s="14"/>
      <c r="CP1820" s="14"/>
      <c r="CQ1820" s="14"/>
      <c r="CR1820" s="14"/>
      <c r="CS1820" s="14"/>
      <c r="CT1820" s="14"/>
      <c r="CU1820" s="14"/>
      <c r="CV1820" s="14"/>
      <c r="CW1820" s="14"/>
      <c r="CX1820" s="14"/>
      <c r="CY1820" s="14"/>
      <c r="CZ1820" s="14"/>
      <c r="DA1820" s="14"/>
      <c r="DB1820" s="14"/>
      <c r="DC1820" s="14"/>
      <c r="DD1820" s="14"/>
      <c r="DE1820" s="14"/>
      <c r="DF1820" s="14"/>
      <c r="DG1820" s="14"/>
      <c r="DH1820" s="14"/>
      <c r="DI1820" s="14"/>
      <c r="DJ1820" s="14"/>
      <c r="DK1820" s="14"/>
      <c r="DL1820" s="14"/>
      <c r="DM1820" s="14"/>
      <c r="DN1820" s="14"/>
      <c r="DO1820" s="14"/>
      <c r="DP1820" s="14"/>
      <c r="DQ1820" s="14"/>
      <c r="DR1820" s="14"/>
      <c r="DS1820" s="14"/>
      <c r="DT1820" s="14"/>
      <c r="DU1820" s="14"/>
      <c r="DV1820" s="14"/>
      <c r="DW1820" s="14"/>
      <c r="DX1820" s="14"/>
      <c r="DY1820" s="14"/>
      <c r="DZ1820" s="14"/>
      <c r="EA1820" s="14"/>
      <c r="EB1820" s="14"/>
      <c r="EC1820" s="14"/>
      <c r="ED1820" s="14"/>
      <c r="EE1820" s="14"/>
      <c r="EF1820" s="14"/>
      <c r="EG1820" s="14"/>
      <c r="EH1820" s="14"/>
      <c r="EI1820" s="14"/>
      <c r="EJ1820" s="14"/>
      <c r="EK1820" s="14"/>
      <c r="EL1820" s="14"/>
      <c r="EM1820" s="14"/>
      <c r="EN1820" s="14"/>
      <c r="EO1820" s="14"/>
      <c r="EP1820" s="14"/>
      <c r="EQ1820" s="14"/>
      <c r="ER1820" s="14"/>
      <c r="ES1820" s="14"/>
      <c r="ET1820" s="14"/>
      <c r="EU1820" s="14"/>
      <c r="EV1820" s="14"/>
      <c r="EW1820" s="14"/>
      <c r="EX1820" s="14"/>
      <c r="EY1820" s="14"/>
      <c r="EZ1820" s="14"/>
      <c r="FA1820" s="14"/>
      <c r="FB1820" s="14"/>
      <c r="FC1820" s="14"/>
      <c r="FD1820" s="14"/>
      <c r="FE1820" s="14"/>
      <c r="FF1820" s="14"/>
      <c r="FG1820" s="14"/>
      <c r="FH1820" s="14"/>
      <c r="FI1820" s="14"/>
      <c r="FJ1820" s="14"/>
      <c r="FK1820" s="14"/>
      <c r="FL1820" s="14"/>
      <c r="FM1820" s="14"/>
      <c r="FN1820" s="14"/>
      <c r="FO1820" s="14"/>
      <c r="FP1820" s="14"/>
      <c r="FQ1820" s="14"/>
      <c r="FR1820" s="14"/>
      <c r="FS1820" s="14"/>
      <c r="FT1820" s="14"/>
      <c r="FU1820" s="14"/>
      <c r="FV1820" s="14"/>
      <c r="FW1820" s="14"/>
      <c r="FX1820" s="14"/>
      <c r="FY1820" s="14"/>
      <c r="FZ1820" s="14"/>
      <c r="GA1820" s="14"/>
      <c r="GB1820" s="14"/>
      <c r="GC1820" s="14"/>
      <c r="GD1820" s="14"/>
      <c r="GE1820" s="14"/>
      <c r="GF1820" s="14"/>
      <c r="GG1820" s="14"/>
      <c r="GH1820" s="14"/>
      <c r="GI1820" s="14"/>
      <c r="GJ1820" s="14"/>
      <c r="GK1820" s="14"/>
      <c r="GL1820" s="14"/>
      <c r="GM1820" s="14"/>
      <c r="GN1820" s="14"/>
      <c r="GO1820" s="14"/>
      <c r="GP1820" s="14"/>
      <c r="GQ1820" s="14"/>
      <c r="GR1820" s="14"/>
      <c r="GS1820" s="14"/>
      <c r="GT1820" s="14"/>
      <c r="GU1820" s="14"/>
      <c r="GV1820" s="14"/>
      <c r="GW1820" s="14"/>
      <c r="GX1820" s="14"/>
      <c r="GY1820" s="14"/>
      <c r="GZ1820" s="14"/>
      <c r="HA1820" s="14"/>
      <c r="HB1820" s="14"/>
      <c r="HC1820" s="14"/>
      <c r="HD1820" s="14"/>
      <c r="HE1820" s="14"/>
      <c r="HF1820" s="14"/>
      <c r="HG1820" s="14"/>
      <c r="HH1820" s="14"/>
      <c r="HI1820" s="14"/>
      <c r="HJ1820" s="14"/>
      <c r="HK1820" s="14"/>
      <c r="HL1820" s="14"/>
      <c r="HM1820" s="14"/>
      <c r="HN1820" s="14"/>
      <c r="HO1820" s="14"/>
      <c r="HP1820" s="14"/>
      <c r="HQ1820" s="14"/>
      <c r="HR1820" s="14"/>
      <c r="HS1820" s="14"/>
      <c r="HT1820" s="14"/>
      <c r="HU1820" s="14"/>
      <c r="HV1820" s="14"/>
      <c r="HW1820" s="14"/>
      <c r="HX1820" s="14"/>
      <c r="HY1820" s="14"/>
      <c r="HZ1820" s="14"/>
      <c r="IA1820" s="14"/>
      <c r="IB1820" s="14"/>
      <c r="IC1820" s="14"/>
      <c r="ID1820" s="14"/>
      <c r="IE1820" s="14"/>
      <c r="IF1820" s="14"/>
      <c r="IG1820" s="14"/>
      <c r="IH1820" s="14"/>
      <c r="II1820" s="14"/>
      <c r="IJ1820" s="14"/>
      <c r="IK1820" s="14"/>
      <c r="IL1820" s="14"/>
      <c r="IM1820" s="14"/>
    </row>
    <row r="1821" spans="1:247" s="13" customFormat="1" ht="27.75" customHeight="1">
      <c r="A1821" s="94" t="s">
        <v>1171</v>
      </c>
      <c r="B1821" s="93" t="s">
        <v>427</v>
      </c>
      <c r="C1821" s="95" t="s">
        <v>1172</v>
      </c>
      <c r="D1821" s="93"/>
      <c r="E1821" s="24" t="s">
        <v>23</v>
      </c>
      <c r="F1821" s="116">
        <v>55.33</v>
      </c>
      <c r="G1821" s="116">
        <v>23.36</v>
      </c>
      <c r="H1821" s="50" t="s">
        <v>745</v>
      </c>
      <c r="I1821" s="50" t="s">
        <v>354</v>
      </c>
      <c r="J1821" s="62"/>
      <c r="K1821" s="36">
        <v>13</v>
      </c>
      <c r="L1821" s="107"/>
      <c r="M1821" s="107"/>
      <c r="N1821" s="107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F1821" s="14"/>
      <c r="AG1821" s="14"/>
      <c r="AH1821" s="14"/>
      <c r="AI1821" s="14"/>
      <c r="AJ1821" s="14"/>
      <c r="AK1821" s="14"/>
      <c r="AL1821" s="14"/>
      <c r="AM1821" s="14"/>
      <c r="AN1821" s="14"/>
      <c r="AO1821" s="14"/>
      <c r="AP1821" s="14"/>
      <c r="AQ1821" s="14"/>
      <c r="AR1821" s="14"/>
      <c r="AS1821" s="14"/>
      <c r="AT1821" s="14"/>
      <c r="AU1821" s="14"/>
      <c r="AV1821" s="14"/>
      <c r="AW1821" s="14"/>
      <c r="AX1821" s="14"/>
      <c r="AY1821" s="14"/>
      <c r="AZ1821" s="14"/>
      <c r="BA1821" s="14"/>
      <c r="BB1821" s="14"/>
      <c r="BC1821" s="14"/>
      <c r="BD1821" s="14"/>
      <c r="BE1821" s="14"/>
      <c r="BF1821" s="14"/>
      <c r="BG1821" s="14"/>
      <c r="BH1821" s="14"/>
      <c r="BI1821" s="14"/>
      <c r="BJ1821" s="14"/>
      <c r="BK1821" s="14"/>
      <c r="BL1821" s="14"/>
      <c r="BM1821" s="14"/>
      <c r="BN1821" s="14"/>
      <c r="BO1821" s="14"/>
      <c r="BP1821" s="14"/>
      <c r="BQ1821" s="14"/>
      <c r="BR1821" s="14"/>
      <c r="BS1821" s="14"/>
      <c r="BT1821" s="14"/>
      <c r="BU1821" s="14"/>
      <c r="BV1821" s="14"/>
      <c r="BW1821" s="14"/>
      <c r="BX1821" s="14"/>
      <c r="BY1821" s="14"/>
      <c r="BZ1821" s="14"/>
      <c r="CA1821" s="14"/>
      <c r="CB1821" s="14"/>
      <c r="CC1821" s="14"/>
      <c r="CD1821" s="14"/>
      <c r="CE1821" s="14"/>
      <c r="CF1821" s="14"/>
      <c r="CG1821" s="14"/>
      <c r="CH1821" s="14"/>
      <c r="CI1821" s="14"/>
      <c r="CJ1821" s="14"/>
      <c r="CK1821" s="14"/>
      <c r="CL1821" s="14"/>
      <c r="CM1821" s="14"/>
      <c r="CN1821" s="14"/>
      <c r="CO1821" s="14"/>
      <c r="CP1821" s="14"/>
      <c r="CQ1821" s="14"/>
      <c r="CR1821" s="14"/>
      <c r="CS1821" s="14"/>
      <c r="CT1821" s="14"/>
      <c r="CU1821" s="14"/>
      <c r="CV1821" s="14"/>
      <c r="CW1821" s="14"/>
      <c r="CX1821" s="14"/>
      <c r="CY1821" s="14"/>
      <c r="CZ1821" s="14"/>
      <c r="DA1821" s="14"/>
      <c r="DB1821" s="14"/>
      <c r="DC1821" s="14"/>
      <c r="DD1821" s="14"/>
      <c r="DE1821" s="14"/>
      <c r="DF1821" s="14"/>
      <c r="DG1821" s="14"/>
      <c r="DH1821" s="14"/>
      <c r="DI1821" s="14"/>
      <c r="DJ1821" s="14"/>
      <c r="DK1821" s="14"/>
      <c r="DL1821" s="14"/>
      <c r="DM1821" s="14"/>
      <c r="DN1821" s="14"/>
      <c r="DO1821" s="14"/>
      <c r="DP1821" s="14"/>
      <c r="DQ1821" s="14"/>
      <c r="DR1821" s="14"/>
      <c r="DS1821" s="14"/>
      <c r="DT1821" s="14"/>
      <c r="DU1821" s="14"/>
      <c r="DV1821" s="14"/>
      <c r="DW1821" s="14"/>
      <c r="DX1821" s="14"/>
      <c r="DY1821" s="14"/>
      <c r="DZ1821" s="14"/>
      <c r="EA1821" s="14"/>
      <c r="EB1821" s="14"/>
      <c r="EC1821" s="14"/>
      <c r="ED1821" s="14"/>
      <c r="EE1821" s="14"/>
      <c r="EF1821" s="14"/>
      <c r="EG1821" s="14"/>
      <c r="EH1821" s="14"/>
      <c r="EI1821" s="14"/>
      <c r="EJ1821" s="14"/>
      <c r="EK1821" s="14"/>
      <c r="EL1821" s="14"/>
      <c r="EM1821" s="14"/>
      <c r="EN1821" s="14"/>
      <c r="EO1821" s="14"/>
      <c r="EP1821" s="14"/>
      <c r="EQ1821" s="14"/>
      <c r="ER1821" s="14"/>
      <c r="ES1821" s="14"/>
      <c r="ET1821" s="14"/>
      <c r="EU1821" s="14"/>
      <c r="EV1821" s="14"/>
      <c r="EW1821" s="14"/>
      <c r="EX1821" s="14"/>
      <c r="EY1821" s="14"/>
      <c r="EZ1821" s="14"/>
      <c r="FA1821" s="14"/>
      <c r="FB1821" s="14"/>
      <c r="FC1821" s="14"/>
      <c r="FD1821" s="14"/>
      <c r="FE1821" s="14"/>
      <c r="FF1821" s="14"/>
      <c r="FG1821" s="14"/>
      <c r="FH1821" s="14"/>
      <c r="FI1821" s="14"/>
      <c r="FJ1821" s="14"/>
      <c r="FK1821" s="14"/>
      <c r="FL1821" s="14"/>
      <c r="FM1821" s="14"/>
      <c r="FN1821" s="14"/>
      <c r="FO1821" s="14"/>
      <c r="FP1821" s="14"/>
      <c r="FQ1821" s="14"/>
      <c r="FR1821" s="14"/>
      <c r="FS1821" s="14"/>
      <c r="FT1821" s="14"/>
      <c r="FU1821" s="14"/>
      <c r="FV1821" s="14"/>
      <c r="FW1821" s="14"/>
      <c r="FX1821" s="14"/>
      <c r="FY1821" s="14"/>
      <c r="FZ1821" s="14"/>
      <c r="GA1821" s="14"/>
      <c r="GB1821" s="14"/>
      <c r="GC1821" s="14"/>
      <c r="GD1821" s="14"/>
      <c r="GE1821" s="14"/>
      <c r="GF1821" s="14"/>
      <c r="GG1821" s="14"/>
      <c r="GH1821" s="14"/>
      <c r="GI1821" s="14"/>
      <c r="GJ1821" s="14"/>
      <c r="GK1821" s="14"/>
      <c r="GL1821" s="14"/>
      <c r="GM1821" s="14"/>
      <c r="GN1821" s="14"/>
      <c r="GO1821" s="14"/>
      <c r="GP1821" s="14"/>
      <c r="GQ1821" s="14"/>
      <c r="GR1821" s="14"/>
      <c r="GS1821" s="14"/>
      <c r="GT1821" s="14"/>
      <c r="GU1821" s="14"/>
      <c r="GV1821" s="14"/>
      <c r="GW1821" s="14"/>
      <c r="GX1821" s="14"/>
      <c r="GY1821" s="14"/>
      <c r="GZ1821" s="14"/>
      <c r="HA1821" s="14"/>
      <c r="HB1821" s="14"/>
      <c r="HC1821" s="14"/>
      <c r="HD1821" s="14"/>
      <c r="HE1821" s="14"/>
      <c r="HF1821" s="14"/>
      <c r="HG1821" s="14"/>
      <c r="HH1821" s="14"/>
      <c r="HI1821" s="14"/>
      <c r="HJ1821" s="14"/>
      <c r="HK1821" s="14"/>
      <c r="HL1821" s="14"/>
      <c r="HM1821" s="14"/>
      <c r="HN1821" s="14"/>
      <c r="HO1821" s="14"/>
      <c r="HP1821" s="14"/>
      <c r="HQ1821" s="14"/>
      <c r="HR1821" s="14"/>
      <c r="HS1821" s="14"/>
      <c r="HT1821" s="14"/>
      <c r="HU1821" s="14"/>
      <c r="HV1821" s="14"/>
      <c r="HW1821" s="14"/>
      <c r="HX1821" s="14"/>
      <c r="HY1821" s="14"/>
      <c r="HZ1821" s="14"/>
      <c r="IA1821" s="14"/>
      <c r="IB1821" s="14"/>
      <c r="IC1821" s="14"/>
      <c r="ID1821" s="14"/>
      <c r="IE1821" s="14"/>
      <c r="IF1821" s="14"/>
      <c r="IG1821" s="14"/>
      <c r="IH1821" s="14"/>
      <c r="II1821" s="14"/>
      <c r="IJ1821" s="14"/>
      <c r="IK1821" s="14"/>
      <c r="IL1821" s="14"/>
      <c r="IM1821" s="14"/>
    </row>
    <row r="1822" spans="1:247" s="13" customFormat="1" ht="27.75" customHeight="1">
      <c r="A1822" s="94" t="s">
        <v>1171</v>
      </c>
      <c r="B1822" s="93" t="s">
        <v>253</v>
      </c>
      <c r="C1822" s="95" t="s">
        <v>1172</v>
      </c>
      <c r="D1822" s="93"/>
      <c r="E1822" s="24" t="s">
        <v>23</v>
      </c>
      <c r="F1822" s="116">
        <v>54.22</v>
      </c>
      <c r="G1822" s="116">
        <v>22.89</v>
      </c>
      <c r="H1822" s="50" t="s">
        <v>745</v>
      </c>
      <c r="I1822" s="50" t="s">
        <v>354</v>
      </c>
      <c r="J1822" s="62"/>
      <c r="K1822" s="36">
        <v>16</v>
      </c>
      <c r="L1822" s="107"/>
      <c r="M1822" s="107"/>
      <c r="N1822" s="107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  <c r="AI1822" s="14"/>
      <c r="AJ1822" s="14"/>
      <c r="AK1822" s="14"/>
      <c r="AL1822" s="14"/>
      <c r="AM1822" s="14"/>
      <c r="AN1822" s="14"/>
      <c r="AO1822" s="14"/>
      <c r="AP1822" s="14"/>
      <c r="AQ1822" s="14"/>
      <c r="AR1822" s="14"/>
      <c r="AS1822" s="14"/>
      <c r="AT1822" s="14"/>
      <c r="AU1822" s="14"/>
      <c r="AV1822" s="14"/>
      <c r="AW1822" s="14"/>
      <c r="AX1822" s="14"/>
      <c r="AY1822" s="14"/>
      <c r="AZ1822" s="14"/>
      <c r="BA1822" s="14"/>
      <c r="BB1822" s="14"/>
      <c r="BC1822" s="14"/>
      <c r="BD1822" s="14"/>
      <c r="BE1822" s="14"/>
      <c r="BF1822" s="14"/>
      <c r="BG1822" s="14"/>
      <c r="BH1822" s="14"/>
      <c r="BI1822" s="14"/>
      <c r="BJ1822" s="14"/>
      <c r="BK1822" s="14"/>
      <c r="BL1822" s="14"/>
      <c r="BM1822" s="14"/>
      <c r="BN1822" s="14"/>
      <c r="BO1822" s="14"/>
      <c r="BP1822" s="14"/>
      <c r="BQ1822" s="14"/>
      <c r="BR1822" s="14"/>
      <c r="BS1822" s="14"/>
      <c r="BT1822" s="14"/>
      <c r="BU1822" s="14"/>
      <c r="BV1822" s="14"/>
      <c r="BW1822" s="14"/>
      <c r="BX1822" s="14"/>
      <c r="BY1822" s="14"/>
      <c r="BZ1822" s="14"/>
      <c r="CA1822" s="14"/>
      <c r="CB1822" s="14"/>
      <c r="CC1822" s="14"/>
      <c r="CD1822" s="14"/>
      <c r="CE1822" s="14"/>
      <c r="CF1822" s="14"/>
      <c r="CG1822" s="14"/>
      <c r="CH1822" s="14"/>
      <c r="CI1822" s="14"/>
      <c r="CJ1822" s="14"/>
      <c r="CK1822" s="14"/>
      <c r="CL1822" s="14"/>
      <c r="CM1822" s="14"/>
      <c r="CN1822" s="14"/>
      <c r="CO1822" s="14"/>
      <c r="CP1822" s="14"/>
      <c r="CQ1822" s="14"/>
      <c r="CR1822" s="14"/>
      <c r="CS1822" s="14"/>
      <c r="CT1822" s="14"/>
      <c r="CU1822" s="14"/>
      <c r="CV1822" s="14"/>
      <c r="CW1822" s="14"/>
      <c r="CX1822" s="14"/>
      <c r="CY1822" s="14"/>
      <c r="CZ1822" s="14"/>
      <c r="DA1822" s="14"/>
      <c r="DB1822" s="14"/>
      <c r="DC1822" s="14"/>
      <c r="DD1822" s="14"/>
      <c r="DE1822" s="14"/>
      <c r="DF1822" s="14"/>
      <c r="DG1822" s="14"/>
      <c r="DH1822" s="14"/>
      <c r="DI1822" s="14"/>
      <c r="DJ1822" s="14"/>
      <c r="DK1822" s="14"/>
      <c r="DL1822" s="14"/>
      <c r="DM1822" s="14"/>
      <c r="DN1822" s="14"/>
      <c r="DO1822" s="14"/>
      <c r="DP1822" s="14"/>
      <c r="DQ1822" s="14"/>
      <c r="DR1822" s="14"/>
      <c r="DS1822" s="14"/>
      <c r="DT1822" s="14"/>
      <c r="DU1822" s="14"/>
      <c r="DV1822" s="14"/>
      <c r="DW1822" s="14"/>
      <c r="DX1822" s="14"/>
      <c r="DY1822" s="14"/>
      <c r="DZ1822" s="14"/>
      <c r="EA1822" s="14"/>
      <c r="EB1822" s="14"/>
      <c r="EC1822" s="14"/>
      <c r="ED1822" s="14"/>
      <c r="EE1822" s="14"/>
      <c r="EF1822" s="14"/>
      <c r="EG1822" s="14"/>
      <c r="EH1822" s="14"/>
      <c r="EI1822" s="14"/>
      <c r="EJ1822" s="14"/>
      <c r="EK1822" s="14"/>
      <c r="EL1822" s="14"/>
      <c r="EM1822" s="14"/>
      <c r="EN1822" s="14"/>
      <c r="EO1822" s="14"/>
      <c r="EP1822" s="14"/>
      <c r="EQ1822" s="14"/>
      <c r="ER1822" s="14"/>
      <c r="ES1822" s="14"/>
      <c r="ET1822" s="14"/>
      <c r="EU1822" s="14"/>
      <c r="EV1822" s="14"/>
      <c r="EW1822" s="14"/>
      <c r="EX1822" s="14"/>
      <c r="EY1822" s="14"/>
      <c r="EZ1822" s="14"/>
      <c r="FA1822" s="14"/>
      <c r="FB1822" s="14"/>
      <c r="FC1822" s="14"/>
      <c r="FD1822" s="14"/>
      <c r="FE1822" s="14"/>
      <c r="FF1822" s="14"/>
      <c r="FG1822" s="14"/>
      <c r="FH1822" s="14"/>
      <c r="FI1822" s="14"/>
      <c r="FJ1822" s="14"/>
      <c r="FK1822" s="14"/>
      <c r="FL1822" s="14"/>
      <c r="FM1822" s="14"/>
      <c r="FN1822" s="14"/>
      <c r="FO1822" s="14"/>
      <c r="FP1822" s="14"/>
      <c r="FQ1822" s="14"/>
      <c r="FR1822" s="14"/>
      <c r="FS1822" s="14"/>
      <c r="FT1822" s="14"/>
      <c r="FU1822" s="14"/>
      <c r="FV1822" s="14"/>
      <c r="FW1822" s="14"/>
      <c r="FX1822" s="14"/>
      <c r="FY1822" s="14"/>
      <c r="FZ1822" s="14"/>
      <c r="GA1822" s="14"/>
      <c r="GB1822" s="14"/>
      <c r="GC1822" s="14"/>
      <c r="GD1822" s="14"/>
      <c r="GE1822" s="14"/>
      <c r="GF1822" s="14"/>
      <c r="GG1822" s="14"/>
      <c r="GH1822" s="14"/>
      <c r="GI1822" s="14"/>
      <c r="GJ1822" s="14"/>
      <c r="GK1822" s="14"/>
      <c r="GL1822" s="14"/>
      <c r="GM1822" s="14"/>
      <c r="GN1822" s="14"/>
      <c r="GO1822" s="14"/>
      <c r="GP1822" s="14"/>
      <c r="GQ1822" s="14"/>
      <c r="GR1822" s="14"/>
      <c r="GS1822" s="14"/>
      <c r="GT1822" s="14"/>
      <c r="GU1822" s="14"/>
      <c r="GV1822" s="14"/>
      <c r="GW1822" s="14"/>
      <c r="GX1822" s="14"/>
      <c r="GY1822" s="14"/>
      <c r="GZ1822" s="14"/>
      <c r="HA1822" s="14"/>
      <c r="HB1822" s="14"/>
      <c r="HC1822" s="14"/>
      <c r="HD1822" s="14"/>
      <c r="HE1822" s="14"/>
      <c r="HF1822" s="14"/>
      <c r="HG1822" s="14"/>
      <c r="HH1822" s="14"/>
      <c r="HI1822" s="14"/>
      <c r="HJ1822" s="14"/>
      <c r="HK1822" s="14"/>
      <c r="HL1822" s="14"/>
      <c r="HM1822" s="14"/>
      <c r="HN1822" s="14"/>
      <c r="HO1822" s="14"/>
      <c r="HP1822" s="14"/>
      <c r="HQ1822" s="14"/>
      <c r="HR1822" s="14"/>
      <c r="HS1822" s="14"/>
      <c r="HT1822" s="14"/>
      <c r="HU1822" s="14"/>
      <c r="HV1822" s="14"/>
      <c r="HW1822" s="14"/>
      <c r="HX1822" s="14"/>
      <c r="HY1822" s="14"/>
      <c r="HZ1822" s="14"/>
      <c r="IA1822" s="14"/>
      <c r="IB1822" s="14"/>
      <c r="IC1822" s="14"/>
      <c r="ID1822" s="14"/>
      <c r="IE1822" s="14"/>
      <c r="IF1822" s="14"/>
      <c r="IG1822" s="14"/>
      <c r="IH1822" s="14"/>
      <c r="II1822" s="14"/>
      <c r="IJ1822" s="14"/>
      <c r="IK1822" s="14"/>
      <c r="IL1822" s="14"/>
      <c r="IM1822" s="14"/>
    </row>
    <row r="1823" spans="1:247" s="13" customFormat="1" ht="27.75" customHeight="1">
      <c r="A1823" s="94" t="s">
        <v>1171</v>
      </c>
      <c r="B1823" s="93" t="s">
        <v>29</v>
      </c>
      <c r="C1823" s="95" t="s">
        <v>1172</v>
      </c>
      <c r="D1823" s="93"/>
      <c r="E1823" s="24" t="s">
        <v>23</v>
      </c>
      <c r="F1823" s="116">
        <v>48.53</v>
      </c>
      <c r="G1823" s="116">
        <v>20.5</v>
      </c>
      <c r="H1823" s="50" t="s">
        <v>745</v>
      </c>
      <c r="I1823" s="50" t="s">
        <v>354</v>
      </c>
      <c r="J1823" s="62">
        <v>1</v>
      </c>
      <c r="K1823" s="36"/>
      <c r="L1823" s="107"/>
      <c r="M1823" s="107"/>
      <c r="N1823" s="107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4"/>
      <c r="AG1823" s="14"/>
      <c r="AH1823" s="14"/>
      <c r="AI1823" s="14"/>
      <c r="AJ1823" s="14"/>
      <c r="AK1823" s="14"/>
      <c r="AL1823" s="14"/>
      <c r="AM1823" s="14"/>
      <c r="AN1823" s="14"/>
      <c r="AO1823" s="14"/>
      <c r="AP1823" s="14"/>
      <c r="AQ1823" s="14"/>
      <c r="AR1823" s="14"/>
      <c r="AS1823" s="14"/>
      <c r="AT1823" s="14"/>
      <c r="AU1823" s="14"/>
      <c r="AV1823" s="14"/>
      <c r="AW1823" s="14"/>
      <c r="AX1823" s="14"/>
      <c r="AY1823" s="14"/>
      <c r="AZ1823" s="14"/>
      <c r="BA1823" s="14"/>
      <c r="BB1823" s="14"/>
      <c r="BC1823" s="14"/>
      <c r="BD1823" s="14"/>
      <c r="BE1823" s="14"/>
      <c r="BF1823" s="14"/>
      <c r="BG1823" s="14"/>
      <c r="BH1823" s="14"/>
      <c r="BI1823" s="14"/>
      <c r="BJ1823" s="14"/>
      <c r="BK1823" s="14"/>
      <c r="BL1823" s="14"/>
      <c r="BM1823" s="14"/>
      <c r="BN1823" s="14"/>
      <c r="BO1823" s="14"/>
      <c r="BP1823" s="14"/>
      <c r="BQ1823" s="14"/>
      <c r="BR1823" s="14"/>
      <c r="BS1823" s="14"/>
      <c r="BT1823" s="14"/>
      <c r="BU1823" s="14"/>
      <c r="BV1823" s="14"/>
      <c r="BW1823" s="14"/>
      <c r="BX1823" s="14"/>
      <c r="BY1823" s="14"/>
      <c r="BZ1823" s="14"/>
      <c r="CA1823" s="14"/>
      <c r="CB1823" s="14"/>
      <c r="CC1823" s="14"/>
      <c r="CD1823" s="14"/>
      <c r="CE1823" s="14"/>
      <c r="CF1823" s="14"/>
      <c r="CG1823" s="14"/>
      <c r="CH1823" s="14"/>
      <c r="CI1823" s="14"/>
      <c r="CJ1823" s="14"/>
      <c r="CK1823" s="14"/>
      <c r="CL1823" s="14"/>
      <c r="CM1823" s="14"/>
      <c r="CN1823" s="14"/>
      <c r="CO1823" s="14"/>
      <c r="CP1823" s="14"/>
      <c r="CQ1823" s="14"/>
      <c r="CR1823" s="14"/>
      <c r="CS1823" s="14"/>
      <c r="CT1823" s="14"/>
      <c r="CU1823" s="14"/>
      <c r="CV1823" s="14"/>
      <c r="CW1823" s="14"/>
      <c r="CX1823" s="14"/>
      <c r="CY1823" s="14"/>
      <c r="CZ1823" s="14"/>
      <c r="DA1823" s="14"/>
      <c r="DB1823" s="14"/>
      <c r="DC1823" s="14"/>
      <c r="DD1823" s="14"/>
      <c r="DE1823" s="14"/>
      <c r="DF1823" s="14"/>
      <c r="DG1823" s="14"/>
      <c r="DH1823" s="14"/>
      <c r="DI1823" s="14"/>
      <c r="DJ1823" s="14"/>
      <c r="DK1823" s="14"/>
      <c r="DL1823" s="14"/>
      <c r="DM1823" s="14"/>
      <c r="DN1823" s="14"/>
      <c r="DO1823" s="14"/>
      <c r="DP1823" s="14"/>
      <c r="DQ1823" s="14"/>
      <c r="DR1823" s="14"/>
      <c r="DS1823" s="14"/>
      <c r="DT1823" s="14"/>
      <c r="DU1823" s="14"/>
      <c r="DV1823" s="14"/>
      <c r="DW1823" s="14"/>
      <c r="DX1823" s="14"/>
      <c r="DY1823" s="14"/>
      <c r="DZ1823" s="14"/>
      <c r="EA1823" s="14"/>
      <c r="EB1823" s="14"/>
      <c r="EC1823" s="14"/>
      <c r="ED1823" s="14"/>
      <c r="EE1823" s="14"/>
      <c r="EF1823" s="14"/>
      <c r="EG1823" s="14"/>
      <c r="EH1823" s="14"/>
      <c r="EI1823" s="14"/>
      <c r="EJ1823" s="14"/>
      <c r="EK1823" s="14"/>
      <c r="EL1823" s="14"/>
      <c r="EM1823" s="14"/>
      <c r="EN1823" s="14"/>
      <c r="EO1823" s="14"/>
      <c r="EP1823" s="14"/>
      <c r="EQ1823" s="14"/>
      <c r="ER1823" s="14"/>
      <c r="ES1823" s="14"/>
      <c r="ET1823" s="14"/>
      <c r="EU1823" s="14"/>
      <c r="EV1823" s="14"/>
      <c r="EW1823" s="14"/>
      <c r="EX1823" s="14"/>
      <c r="EY1823" s="14"/>
      <c r="EZ1823" s="14"/>
      <c r="FA1823" s="14"/>
      <c r="FB1823" s="14"/>
      <c r="FC1823" s="14"/>
      <c r="FD1823" s="14"/>
      <c r="FE1823" s="14"/>
      <c r="FF1823" s="14"/>
      <c r="FG1823" s="14"/>
      <c r="FH1823" s="14"/>
      <c r="FI1823" s="14"/>
      <c r="FJ1823" s="14"/>
      <c r="FK1823" s="14"/>
      <c r="FL1823" s="14"/>
      <c r="FM1823" s="14"/>
      <c r="FN1823" s="14"/>
      <c r="FO1823" s="14"/>
      <c r="FP1823" s="14"/>
      <c r="FQ1823" s="14"/>
      <c r="FR1823" s="14"/>
      <c r="FS1823" s="14"/>
      <c r="FT1823" s="14"/>
      <c r="FU1823" s="14"/>
      <c r="FV1823" s="14"/>
      <c r="FW1823" s="14"/>
      <c r="FX1823" s="14"/>
      <c r="FY1823" s="14"/>
      <c r="FZ1823" s="14"/>
      <c r="GA1823" s="14"/>
      <c r="GB1823" s="14"/>
      <c r="GC1823" s="14"/>
      <c r="GD1823" s="14"/>
      <c r="GE1823" s="14"/>
      <c r="GF1823" s="14"/>
      <c r="GG1823" s="14"/>
      <c r="GH1823" s="14"/>
      <c r="GI1823" s="14"/>
      <c r="GJ1823" s="14"/>
      <c r="GK1823" s="14"/>
      <c r="GL1823" s="14"/>
      <c r="GM1823" s="14"/>
      <c r="GN1823" s="14"/>
      <c r="GO1823" s="14"/>
      <c r="GP1823" s="14"/>
      <c r="GQ1823" s="14"/>
      <c r="GR1823" s="14"/>
      <c r="GS1823" s="14"/>
      <c r="GT1823" s="14"/>
      <c r="GU1823" s="14"/>
      <c r="GV1823" s="14"/>
      <c r="GW1823" s="14"/>
      <c r="GX1823" s="14"/>
      <c r="GY1823" s="14"/>
      <c r="GZ1823" s="14"/>
      <c r="HA1823" s="14"/>
      <c r="HB1823" s="14"/>
      <c r="HC1823" s="14"/>
      <c r="HD1823" s="14"/>
      <c r="HE1823" s="14"/>
      <c r="HF1823" s="14"/>
      <c r="HG1823" s="14"/>
      <c r="HH1823" s="14"/>
      <c r="HI1823" s="14"/>
      <c r="HJ1823" s="14"/>
      <c r="HK1823" s="14"/>
      <c r="HL1823" s="14"/>
      <c r="HM1823" s="14"/>
      <c r="HN1823" s="14"/>
      <c r="HO1823" s="14"/>
      <c r="HP1823" s="14"/>
      <c r="HQ1823" s="14"/>
      <c r="HR1823" s="14"/>
      <c r="HS1823" s="14"/>
      <c r="HT1823" s="14"/>
      <c r="HU1823" s="14"/>
      <c r="HV1823" s="14"/>
      <c r="HW1823" s="14"/>
      <c r="HX1823" s="14"/>
      <c r="HY1823" s="14"/>
      <c r="HZ1823" s="14"/>
      <c r="IA1823" s="14"/>
      <c r="IB1823" s="14"/>
      <c r="IC1823" s="14"/>
      <c r="ID1823" s="14"/>
      <c r="IE1823" s="14"/>
      <c r="IF1823" s="14"/>
      <c r="IG1823" s="14"/>
      <c r="IH1823" s="14"/>
      <c r="II1823" s="14"/>
      <c r="IJ1823" s="14"/>
      <c r="IK1823" s="14"/>
      <c r="IL1823" s="14"/>
      <c r="IM1823" s="14"/>
    </row>
    <row r="1824" spans="1:247" s="13" customFormat="1" ht="27.75" customHeight="1">
      <c r="A1824" s="94" t="s">
        <v>1171</v>
      </c>
      <c r="B1824" s="93" t="s">
        <v>423</v>
      </c>
      <c r="C1824" s="95" t="s">
        <v>1172</v>
      </c>
      <c r="D1824" s="93"/>
      <c r="E1824" s="24" t="s">
        <v>23</v>
      </c>
      <c r="F1824" s="116">
        <v>66.1</v>
      </c>
      <c r="G1824" s="116">
        <v>27.93</v>
      </c>
      <c r="H1824" s="50" t="s">
        <v>745</v>
      </c>
      <c r="I1824" s="50" t="s">
        <v>354</v>
      </c>
      <c r="J1824" s="62"/>
      <c r="K1824" s="36">
        <v>14</v>
      </c>
      <c r="L1824" s="107"/>
      <c r="M1824" s="107"/>
      <c r="N1824" s="107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F1824" s="14"/>
      <c r="AG1824" s="14"/>
      <c r="AH1824" s="14"/>
      <c r="AI1824" s="14"/>
      <c r="AJ1824" s="14"/>
      <c r="AK1824" s="14"/>
      <c r="AL1824" s="14"/>
      <c r="AM1824" s="14"/>
      <c r="AN1824" s="14"/>
      <c r="AO1824" s="14"/>
      <c r="AP1824" s="14"/>
      <c r="AQ1824" s="14"/>
      <c r="AR1824" s="14"/>
      <c r="AS1824" s="14"/>
      <c r="AT1824" s="14"/>
      <c r="AU1824" s="14"/>
      <c r="AV1824" s="14"/>
      <c r="AW1824" s="14"/>
      <c r="AX1824" s="14"/>
      <c r="AY1824" s="14"/>
      <c r="AZ1824" s="14"/>
      <c r="BA1824" s="14"/>
      <c r="BB1824" s="14"/>
      <c r="BC1824" s="14"/>
      <c r="BD1824" s="14"/>
      <c r="BE1824" s="14"/>
      <c r="BF1824" s="14"/>
      <c r="BG1824" s="14"/>
      <c r="BH1824" s="14"/>
      <c r="BI1824" s="14"/>
      <c r="BJ1824" s="14"/>
      <c r="BK1824" s="14"/>
      <c r="BL1824" s="14"/>
      <c r="BM1824" s="14"/>
      <c r="BN1824" s="14"/>
      <c r="BO1824" s="14"/>
      <c r="BP1824" s="14"/>
      <c r="BQ1824" s="14"/>
      <c r="BR1824" s="14"/>
      <c r="BS1824" s="14"/>
      <c r="BT1824" s="14"/>
      <c r="BU1824" s="14"/>
      <c r="BV1824" s="14"/>
      <c r="BW1824" s="14"/>
      <c r="BX1824" s="14"/>
      <c r="BY1824" s="14"/>
      <c r="BZ1824" s="14"/>
      <c r="CA1824" s="14"/>
      <c r="CB1824" s="14"/>
      <c r="CC1824" s="14"/>
      <c r="CD1824" s="14"/>
      <c r="CE1824" s="14"/>
      <c r="CF1824" s="14"/>
      <c r="CG1824" s="14"/>
      <c r="CH1824" s="14"/>
      <c r="CI1824" s="14"/>
      <c r="CJ1824" s="14"/>
      <c r="CK1824" s="14"/>
      <c r="CL1824" s="14"/>
      <c r="CM1824" s="14"/>
      <c r="CN1824" s="14"/>
      <c r="CO1824" s="14"/>
      <c r="CP1824" s="14"/>
      <c r="CQ1824" s="14"/>
      <c r="CR1824" s="14"/>
      <c r="CS1824" s="14"/>
      <c r="CT1824" s="14"/>
      <c r="CU1824" s="14"/>
      <c r="CV1824" s="14"/>
      <c r="CW1824" s="14"/>
      <c r="CX1824" s="14"/>
      <c r="CY1824" s="14"/>
      <c r="CZ1824" s="14"/>
      <c r="DA1824" s="14"/>
      <c r="DB1824" s="14"/>
      <c r="DC1824" s="14"/>
      <c r="DD1824" s="14"/>
      <c r="DE1824" s="14"/>
      <c r="DF1824" s="14"/>
      <c r="DG1824" s="14"/>
      <c r="DH1824" s="14"/>
      <c r="DI1824" s="14"/>
      <c r="DJ1824" s="14"/>
      <c r="DK1824" s="14"/>
      <c r="DL1824" s="14"/>
      <c r="DM1824" s="14"/>
      <c r="DN1824" s="14"/>
      <c r="DO1824" s="14"/>
      <c r="DP1824" s="14"/>
      <c r="DQ1824" s="14"/>
      <c r="DR1824" s="14"/>
      <c r="DS1824" s="14"/>
      <c r="DT1824" s="14"/>
      <c r="DU1824" s="14"/>
      <c r="DV1824" s="14"/>
      <c r="DW1824" s="14"/>
      <c r="DX1824" s="14"/>
      <c r="DY1824" s="14"/>
      <c r="DZ1824" s="14"/>
      <c r="EA1824" s="14"/>
      <c r="EB1824" s="14"/>
      <c r="EC1824" s="14"/>
      <c r="ED1824" s="14"/>
      <c r="EE1824" s="14"/>
      <c r="EF1824" s="14"/>
      <c r="EG1824" s="14"/>
      <c r="EH1824" s="14"/>
      <c r="EI1824" s="14"/>
      <c r="EJ1824" s="14"/>
      <c r="EK1824" s="14"/>
      <c r="EL1824" s="14"/>
      <c r="EM1824" s="14"/>
      <c r="EN1824" s="14"/>
      <c r="EO1824" s="14"/>
      <c r="EP1824" s="14"/>
      <c r="EQ1824" s="14"/>
      <c r="ER1824" s="14"/>
      <c r="ES1824" s="14"/>
      <c r="ET1824" s="14"/>
      <c r="EU1824" s="14"/>
      <c r="EV1824" s="14"/>
      <c r="EW1824" s="14"/>
      <c r="EX1824" s="14"/>
      <c r="EY1824" s="14"/>
      <c r="EZ1824" s="14"/>
      <c r="FA1824" s="14"/>
      <c r="FB1824" s="14"/>
      <c r="FC1824" s="14"/>
      <c r="FD1824" s="14"/>
      <c r="FE1824" s="14"/>
      <c r="FF1824" s="14"/>
      <c r="FG1824" s="14"/>
      <c r="FH1824" s="14"/>
      <c r="FI1824" s="14"/>
      <c r="FJ1824" s="14"/>
      <c r="FK1824" s="14"/>
      <c r="FL1824" s="14"/>
      <c r="FM1824" s="14"/>
      <c r="FN1824" s="14"/>
      <c r="FO1824" s="14"/>
      <c r="FP1824" s="14"/>
      <c r="FQ1824" s="14"/>
      <c r="FR1824" s="14"/>
      <c r="FS1824" s="14"/>
      <c r="FT1824" s="14"/>
      <c r="FU1824" s="14"/>
      <c r="FV1824" s="14"/>
      <c r="FW1824" s="14"/>
      <c r="FX1824" s="14"/>
      <c r="FY1824" s="14"/>
      <c r="FZ1824" s="14"/>
      <c r="GA1824" s="14"/>
      <c r="GB1824" s="14"/>
      <c r="GC1824" s="14"/>
      <c r="GD1824" s="14"/>
      <c r="GE1824" s="14"/>
      <c r="GF1824" s="14"/>
      <c r="GG1824" s="14"/>
      <c r="GH1824" s="14"/>
      <c r="GI1824" s="14"/>
      <c r="GJ1824" s="14"/>
      <c r="GK1824" s="14"/>
      <c r="GL1824" s="14"/>
      <c r="GM1824" s="14"/>
      <c r="GN1824" s="14"/>
      <c r="GO1824" s="14"/>
      <c r="GP1824" s="14"/>
      <c r="GQ1824" s="14"/>
      <c r="GR1824" s="14"/>
      <c r="GS1824" s="14"/>
      <c r="GT1824" s="14"/>
      <c r="GU1824" s="14"/>
      <c r="GV1824" s="14"/>
      <c r="GW1824" s="14"/>
      <c r="GX1824" s="14"/>
      <c r="GY1824" s="14"/>
      <c r="GZ1824" s="14"/>
      <c r="HA1824" s="14"/>
      <c r="HB1824" s="14"/>
      <c r="HC1824" s="14"/>
      <c r="HD1824" s="14"/>
      <c r="HE1824" s="14"/>
      <c r="HF1824" s="14"/>
      <c r="HG1824" s="14"/>
      <c r="HH1824" s="14"/>
      <c r="HI1824" s="14"/>
      <c r="HJ1824" s="14"/>
      <c r="HK1824" s="14"/>
      <c r="HL1824" s="14"/>
      <c r="HM1824" s="14"/>
      <c r="HN1824" s="14"/>
      <c r="HO1824" s="14"/>
      <c r="HP1824" s="14"/>
      <c r="HQ1824" s="14"/>
      <c r="HR1824" s="14"/>
      <c r="HS1824" s="14"/>
      <c r="HT1824" s="14"/>
      <c r="HU1824" s="14"/>
      <c r="HV1824" s="14"/>
      <c r="HW1824" s="14"/>
      <c r="HX1824" s="14"/>
      <c r="HY1824" s="14"/>
      <c r="HZ1824" s="14"/>
      <c r="IA1824" s="14"/>
      <c r="IB1824" s="14"/>
      <c r="IC1824" s="14"/>
      <c r="ID1824" s="14"/>
      <c r="IE1824" s="14"/>
      <c r="IF1824" s="14"/>
      <c r="IG1824" s="14"/>
      <c r="IH1824" s="14"/>
      <c r="II1824" s="14"/>
      <c r="IJ1824" s="14"/>
      <c r="IK1824" s="14"/>
      <c r="IL1824" s="14"/>
      <c r="IM1824" s="14"/>
    </row>
    <row r="1825" spans="1:247" s="13" customFormat="1" ht="27.75" customHeight="1">
      <c r="A1825" s="94" t="s">
        <v>1171</v>
      </c>
      <c r="B1825" s="93" t="s">
        <v>30</v>
      </c>
      <c r="C1825" s="95" t="s">
        <v>1172</v>
      </c>
      <c r="D1825" s="93"/>
      <c r="E1825" s="24" t="s">
        <v>23</v>
      </c>
      <c r="F1825" s="116">
        <v>53.07</v>
      </c>
      <c r="G1825" s="116">
        <v>22.41</v>
      </c>
      <c r="H1825" s="50" t="s">
        <v>745</v>
      </c>
      <c r="I1825" s="50" t="s">
        <v>354</v>
      </c>
      <c r="J1825" s="62">
        <v>1</v>
      </c>
      <c r="K1825" s="36"/>
      <c r="L1825" s="107"/>
      <c r="M1825" s="107"/>
      <c r="N1825" s="107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  <c r="AI1825" s="14"/>
      <c r="AJ1825" s="14"/>
      <c r="AK1825" s="14"/>
      <c r="AL1825" s="14"/>
      <c r="AM1825" s="14"/>
      <c r="AN1825" s="14"/>
      <c r="AO1825" s="14"/>
      <c r="AP1825" s="14"/>
      <c r="AQ1825" s="14"/>
      <c r="AR1825" s="14"/>
      <c r="AS1825" s="14"/>
      <c r="AT1825" s="14"/>
      <c r="AU1825" s="14"/>
      <c r="AV1825" s="14"/>
      <c r="AW1825" s="14"/>
      <c r="AX1825" s="14"/>
      <c r="AY1825" s="14"/>
      <c r="AZ1825" s="14"/>
      <c r="BA1825" s="14"/>
      <c r="BB1825" s="14"/>
      <c r="BC1825" s="14"/>
      <c r="BD1825" s="14"/>
      <c r="BE1825" s="14"/>
      <c r="BF1825" s="14"/>
      <c r="BG1825" s="14"/>
      <c r="BH1825" s="14"/>
      <c r="BI1825" s="14"/>
      <c r="BJ1825" s="14"/>
      <c r="BK1825" s="14"/>
      <c r="BL1825" s="14"/>
      <c r="BM1825" s="14"/>
      <c r="BN1825" s="14"/>
      <c r="BO1825" s="14"/>
      <c r="BP1825" s="14"/>
      <c r="BQ1825" s="14"/>
      <c r="BR1825" s="14"/>
      <c r="BS1825" s="14"/>
      <c r="BT1825" s="14"/>
      <c r="BU1825" s="14"/>
      <c r="BV1825" s="14"/>
      <c r="BW1825" s="14"/>
      <c r="BX1825" s="14"/>
      <c r="BY1825" s="14"/>
      <c r="BZ1825" s="14"/>
      <c r="CA1825" s="14"/>
      <c r="CB1825" s="14"/>
      <c r="CC1825" s="14"/>
      <c r="CD1825" s="14"/>
      <c r="CE1825" s="14"/>
      <c r="CF1825" s="14"/>
      <c r="CG1825" s="14"/>
      <c r="CH1825" s="14"/>
      <c r="CI1825" s="14"/>
      <c r="CJ1825" s="14"/>
      <c r="CK1825" s="14"/>
      <c r="CL1825" s="14"/>
      <c r="CM1825" s="14"/>
      <c r="CN1825" s="14"/>
      <c r="CO1825" s="14"/>
      <c r="CP1825" s="14"/>
      <c r="CQ1825" s="14"/>
      <c r="CR1825" s="14"/>
      <c r="CS1825" s="14"/>
      <c r="CT1825" s="14"/>
      <c r="CU1825" s="14"/>
      <c r="CV1825" s="14"/>
      <c r="CW1825" s="14"/>
      <c r="CX1825" s="14"/>
      <c r="CY1825" s="14"/>
      <c r="CZ1825" s="14"/>
      <c r="DA1825" s="14"/>
      <c r="DB1825" s="14"/>
      <c r="DC1825" s="14"/>
      <c r="DD1825" s="14"/>
      <c r="DE1825" s="14"/>
      <c r="DF1825" s="14"/>
      <c r="DG1825" s="14"/>
      <c r="DH1825" s="14"/>
      <c r="DI1825" s="14"/>
      <c r="DJ1825" s="14"/>
      <c r="DK1825" s="14"/>
      <c r="DL1825" s="14"/>
      <c r="DM1825" s="14"/>
      <c r="DN1825" s="14"/>
      <c r="DO1825" s="14"/>
      <c r="DP1825" s="14"/>
      <c r="DQ1825" s="14"/>
      <c r="DR1825" s="14"/>
      <c r="DS1825" s="14"/>
      <c r="DT1825" s="14"/>
      <c r="DU1825" s="14"/>
      <c r="DV1825" s="14"/>
      <c r="DW1825" s="14"/>
      <c r="DX1825" s="14"/>
      <c r="DY1825" s="14"/>
      <c r="DZ1825" s="14"/>
      <c r="EA1825" s="14"/>
      <c r="EB1825" s="14"/>
      <c r="EC1825" s="14"/>
      <c r="ED1825" s="14"/>
      <c r="EE1825" s="14"/>
      <c r="EF1825" s="14"/>
      <c r="EG1825" s="14"/>
      <c r="EH1825" s="14"/>
      <c r="EI1825" s="14"/>
      <c r="EJ1825" s="14"/>
      <c r="EK1825" s="14"/>
      <c r="EL1825" s="14"/>
      <c r="EM1825" s="14"/>
      <c r="EN1825" s="14"/>
      <c r="EO1825" s="14"/>
      <c r="EP1825" s="14"/>
      <c r="EQ1825" s="14"/>
      <c r="ER1825" s="14"/>
      <c r="ES1825" s="14"/>
      <c r="ET1825" s="14"/>
      <c r="EU1825" s="14"/>
      <c r="EV1825" s="14"/>
      <c r="EW1825" s="14"/>
      <c r="EX1825" s="14"/>
      <c r="EY1825" s="14"/>
      <c r="EZ1825" s="14"/>
      <c r="FA1825" s="14"/>
      <c r="FB1825" s="14"/>
      <c r="FC1825" s="14"/>
      <c r="FD1825" s="14"/>
      <c r="FE1825" s="14"/>
      <c r="FF1825" s="14"/>
      <c r="FG1825" s="14"/>
      <c r="FH1825" s="14"/>
      <c r="FI1825" s="14"/>
      <c r="FJ1825" s="14"/>
      <c r="FK1825" s="14"/>
      <c r="FL1825" s="14"/>
      <c r="FM1825" s="14"/>
      <c r="FN1825" s="14"/>
      <c r="FO1825" s="14"/>
      <c r="FP1825" s="14"/>
      <c r="FQ1825" s="14"/>
      <c r="FR1825" s="14"/>
      <c r="FS1825" s="14"/>
      <c r="FT1825" s="14"/>
      <c r="FU1825" s="14"/>
      <c r="FV1825" s="14"/>
      <c r="FW1825" s="14"/>
      <c r="FX1825" s="14"/>
      <c r="FY1825" s="14"/>
      <c r="FZ1825" s="14"/>
      <c r="GA1825" s="14"/>
      <c r="GB1825" s="14"/>
      <c r="GC1825" s="14"/>
      <c r="GD1825" s="14"/>
      <c r="GE1825" s="14"/>
      <c r="GF1825" s="14"/>
      <c r="GG1825" s="14"/>
      <c r="GH1825" s="14"/>
      <c r="GI1825" s="14"/>
      <c r="GJ1825" s="14"/>
      <c r="GK1825" s="14"/>
      <c r="GL1825" s="14"/>
      <c r="GM1825" s="14"/>
      <c r="GN1825" s="14"/>
      <c r="GO1825" s="14"/>
      <c r="GP1825" s="14"/>
      <c r="GQ1825" s="14"/>
      <c r="GR1825" s="14"/>
      <c r="GS1825" s="14"/>
      <c r="GT1825" s="14"/>
      <c r="GU1825" s="14"/>
      <c r="GV1825" s="14"/>
      <c r="GW1825" s="14"/>
      <c r="GX1825" s="14"/>
      <c r="GY1825" s="14"/>
      <c r="GZ1825" s="14"/>
      <c r="HA1825" s="14"/>
      <c r="HB1825" s="14"/>
      <c r="HC1825" s="14"/>
      <c r="HD1825" s="14"/>
      <c r="HE1825" s="14"/>
      <c r="HF1825" s="14"/>
      <c r="HG1825" s="14"/>
      <c r="HH1825" s="14"/>
      <c r="HI1825" s="14"/>
      <c r="HJ1825" s="14"/>
      <c r="HK1825" s="14"/>
      <c r="HL1825" s="14"/>
      <c r="HM1825" s="14"/>
      <c r="HN1825" s="14"/>
      <c r="HO1825" s="14"/>
      <c r="HP1825" s="14"/>
      <c r="HQ1825" s="14"/>
      <c r="HR1825" s="14"/>
      <c r="HS1825" s="14"/>
      <c r="HT1825" s="14"/>
      <c r="HU1825" s="14"/>
      <c r="HV1825" s="14"/>
      <c r="HW1825" s="14"/>
      <c r="HX1825" s="14"/>
      <c r="HY1825" s="14"/>
      <c r="HZ1825" s="14"/>
      <c r="IA1825" s="14"/>
      <c r="IB1825" s="14"/>
      <c r="IC1825" s="14"/>
      <c r="ID1825" s="14"/>
      <c r="IE1825" s="14"/>
      <c r="IF1825" s="14"/>
      <c r="IG1825" s="14"/>
      <c r="IH1825" s="14"/>
      <c r="II1825" s="14"/>
      <c r="IJ1825" s="14"/>
      <c r="IK1825" s="14"/>
      <c r="IL1825" s="14"/>
      <c r="IM1825" s="14"/>
    </row>
    <row r="1826" spans="1:247" s="13" customFormat="1" ht="27.75" customHeight="1">
      <c r="A1826" s="94" t="s">
        <v>1171</v>
      </c>
      <c r="B1826" s="93" t="s">
        <v>1174</v>
      </c>
      <c r="C1826" s="95" t="s">
        <v>1172</v>
      </c>
      <c r="D1826" s="93"/>
      <c r="E1826" s="24" t="s">
        <v>23</v>
      </c>
      <c r="F1826" s="116">
        <v>62.77</v>
      </c>
      <c r="G1826" s="116">
        <v>26.49</v>
      </c>
      <c r="H1826" s="50" t="s">
        <v>745</v>
      </c>
      <c r="I1826" s="50" t="s">
        <v>354</v>
      </c>
      <c r="J1826" s="62"/>
      <c r="K1826" s="36">
        <v>20</v>
      </c>
      <c r="L1826" s="107"/>
      <c r="M1826" s="107"/>
      <c r="N1826" s="107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  <c r="AI1826" s="14"/>
      <c r="AJ1826" s="14"/>
      <c r="AK1826" s="14"/>
      <c r="AL1826" s="14"/>
      <c r="AM1826" s="14"/>
      <c r="AN1826" s="14"/>
      <c r="AO1826" s="14"/>
      <c r="AP1826" s="14"/>
      <c r="AQ1826" s="14"/>
      <c r="AR1826" s="14"/>
      <c r="AS1826" s="14"/>
      <c r="AT1826" s="14"/>
      <c r="AU1826" s="14"/>
      <c r="AV1826" s="14"/>
      <c r="AW1826" s="14"/>
      <c r="AX1826" s="14"/>
      <c r="AY1826" s="14"/>
      <c r="AZ1826" s="14"/>
      <c r="BA1826" s="14"/>
      <c r="BB1826" s="14"/>
      <c r="BC1826" s="14"/>
      <c r="BD1826" s="14"/>
      <c r="BE1826" s="14"/>
      <c r="BF1826" s="14"/>
      <c r="BG1826" s="14"/>
      <c r="BH1826" s="14"/>
      <c r="BI1826" s="14"/>
      <c r="BJ1826" s="14"/>
      <c r="BK1826" s="14"/>
      <c r="BL1826" s="14"/>
      <c r="BM1826" s="14"/>
      <c r="BN1826" s="14"/>
      <c r="BO1826" s="14"/>
      <c r="BP1826" s="14"/>
      <c r="BQ1826" s="14"/>
      <c r="BR1826" s="14"/>
      <c r="BS1826" s="14"/>
      <c r="BT1826" s="14"/>
      <c r="BU1826" s="14"/>
      <c r="BV1826" s="14"/>
      <c r="BW1826" s="14"/>
      <c r="BX1826" s="14"/>
      <c r="BY1826" s="14"/>
      <c r="BZ1826" s="14"/>
      <c r="CA1826" s="14"/>
      <c r="CB1826" s="14"/>
      <c r="CC1826" s="14"/>
      <c r="CD1826" s="14"/>
      <c r="CE1826" s="14"/>
      <c r="CF1826" s="14"/>
      <c r="CG1826" s="14"/>
      <c r="CH1826" s="14"/>
      <c r="CI1826" s="14"/>
      <c r="CJ1826" s="14"/>
      <c r="CK1826" s="14"/>
      <c r="CL1826" s="14"/>
      <c r="CM1826" s="14"/>
      <c r="CN1826" s="14"/>
      <c r="CO1826" s="14"/>
      <c r="CP1826" s="14"/>
      <c r="CQ1826" s="14"/>
      <c r="CR1826" s="14"/>
      <c r="CS1826" s="14"/>
      <c r="CT1826" s="14"/>
      <c r="CU1826" s="14"/>
      <c r="CV1826" s="14"/>
      <c r="CW1826" s="14"/>
      <c r="CX1826" s="14"/>
      <c r="CY1826" s="14"/>
      <c r="CZ1826" s="14"/>
      <c r="DA1826" s="14"/>
      <c r="DB1826" s="14"/>
      <c r="DC1826" s="14"/>
      <c r="DD1826" s="14"/>
      <c r="DE1826" s="14"/>
      <c r="DF1826" s="14"/>
      <c r="DG1826" s="14"/>
      <c r="DH1826" s="14"/>
      <c r="DI1826" s="14"/>
      <c r="DJ1826" s="14"/>
      <c r="DK1826" s="14"/>
      <c r="DL1826" s="14"/>
      <c r="DM1826" s="14"/>
      <c r="DN1826" s="14"/>
      <c r="DO1826" s="14"/>
      <c r="DP1826" s="14"/>
      <c r="DQ1826" s="14"/>
      <c r="DR1826" s="14"/>
      <c r="DS1826" s="14"/>
      <c r="DT1826" s="14"/>
      <c r="DU1826" s="14"/>
      <c r="DV1826" s="14"/>
      <c r="DW1826" s="14"/>
      <c r="DX1826" s="14"/>
      <c r="DY1826" s="14"/>
      <c r="DZ1826" s="14"/>
      <c r="EA1826" s="14"/>
      <c r="EB1826" s="14"/>
      <c r="EC1826" s="14"/>
      <c r="ED1826" s="14"/>
      <c r="EE1826" s="14"/>
      <c r="EF1826" s="14"/>
      <c r="EG1826" s="14"/>
      <c r="EH1826" s="14"/>
      <c r="EI1826" s="14"/>
      <c r="EJ1826" s="14"/>
      <c r="EK1826" s="14"/>
      <c r="EL1826" s="14"/>
      <c r="EM1826" s="14"/>
      <c r="EN1826" s="14"/>
      <c r="EO1826" s="14"/>
      <c r="EP1826" s="14"/>
      <c r="EQ1826" s="14"/>
      <c r="ER1826" s="14"/>
      <c r="ES1826" s="14"/>
      <c r="ET1826" s="14"/>
      <c r="EU1826" s="14"/>
      <c r="EV1826" s="14"/>
      <c r="EW1826" s="14"/>
      <c r="EX1826" s="14"/>
      <c r="EY1826" s="14"/>
      <c r="EZ1826" s="14"/>
      <c r="FA1826" s="14"/>
      <c r="FB1826" s="14"/>
      <c r="FC1826" s="14"/>
      <c r="FD1826" s="14"/>
      <c r="FE1826" s="14"/>
      <c r="FF1826" s="14"/>
      <c r="FG1826" s="14"/>
      <c r="FH1826" s="14"/>
      <c r="FI1826" s="14"/>
      <c r="FJ1826" s="14"/>
      <c r="FK1826" s="14"/>
      <c r="FL1826" s="14"/>
      <c r="FM1826" s="14"/>
      <c r="FN1826" s="14"/>
      <c r="FO1826" s="14"/>
      <c r="FP1826" s="14"/>
      <c r="FQ1826" s="14"/>
      <c r="FR1826" s="14"/>
      <c r="FS1826" s="14"/>
      <c r="FT1826" s="14"/>
      <c r="FU1826" s="14"/>
      <c r="FV1826" s="14"/>
      <c r="FW1826" s="14"/>
      <c r="FX1826" s="14"/>
      <c r="FY1826" s="14"/>
      <c r="FZ1826" s="14"/>
      <c r="GA1826" s="14"/>
      <c r="GB1826" s="14"/>
      <c r="GC1826" s="14"/>
      <c r="GD1826" s="14"/>
      <c r="GE1826" s="14"/>
      <c r="GF1826" s="14"/>
      <c r="GG1826" s="14"/>
      <c r="GH1826" s="14"/>
      <c r="GI1826" s="14"/>
      <c r="GJ1826" s="14"/>
      <c r="GK1826" s="14"/>
      <c r="GL1826" s="14"/>
      <c r="GM1826" s="14"/>
      <c r="GN1826" s="14"/>
      <c r="GO1826" s="14"/>
      <c r="GP1826" s="14"/>
      <c r="GQ1826" s="14"/>
      <c r="GR1826" s="14"/>
      <c r="GS1826" s="14"/>
      <c r="GT1826" s="14"/>
      <c r="GU1826" s="14"/>
      <c r="GV1826" s="14"/>
      <c r="GW1826" s="14"/>
      <c r="GX1826" s="14"/>
      <c r="GY1826" s="14"/>
      <c r="GZ1826" s="14"/>
      <c r="HA1826" s="14"/>
      <c r="HB1826" s="14"/>
      <c r="HC1826" s="14"/>
      <c r="HD1826" s="14"/>
      <c r="HE1826" s="14"/>
      <c r="HF1826" s="14"/>
      <c r="HG1826" s="14"/>
      <c r="HH1826" s="14"/>
      <c r="HI1826" s="14"/>
      <c r="HJ1826" s="14"/>
      <c r="HK1826" s="14"/>
      <c r="HL1826" s="14"/>
      <c r="HM1826" s="14"/>
      <c r="HN1826" s="14"/>
      <c r="HO1826" s="14"/>
      <c r="HP1826" s="14"/>
      <c r="HQ1826" s="14"/>
      <c r="HR1826" s="14"/>
      <c r="HS1826" s="14"/>
      <c r="HT1826" s="14"/>
      <c r="HU1826" s="14"/>
      <c r="HV1826" s="14"/>
      <c r="HW1826" s="14"/>
      <c r="HX1826" s="14"/>
      <c r="HY1826" s="14"/>
      <c r="HZ1826" s="14"/>
      <c r="IA1826" s="14"/>
      <c r="IB1826" s="14"/>
      <c r="IC1826" s="14"/>
      <c r="ID1826" s="14"/>
      <c r="IE1826" s="14"/>
      <c r="IF1826" s="14"/>
      <c r="IG1826" s="14"/>
      <c r="IH1826" s="14"/>
      <c r="II1826" s="14"/>
      <c r="IJ1826" s="14"/>
      <c r="IK1826" s="14"/>
      <c r="IL1826" s="14"/>
      <c r="IM1826" s="14"/>
    </row>
    <row r="1827" spans="1:247" s="13" customFormat="1" ht="27.75" customHeight="1">
      <c r="A1827" s="94" t="s">
        <v>1171</v>
      </c>
      <c r="B1827" s="93" t="s">
        <v>1175</v>
      </c>
      <c r="C1827" s="95" t="s">
        <v>1172</v>
      </c>
      <c r="D1827" s="93"/>
      <c r="E1827" s="24" t="s">
        <v>23</v>
      </c>
      <c r="F1827" s="116">
        <v>55.02</v>
      </c>
      <c r="G1827" s="116">
        <v>23.24</v>
      </c>
      <c r="H1827" s="50" t="s">
        <v>745</v>
      </c>
      <c r="I1827" s="50" t="s">
        <v>354</v>
      </c>
      <c r="J1827" s="62"/>
      <c r="K1827" s="36">
        <v>17</v>
      </c>
      <c r="L1827" s="107"/>
      <c r="M1827" s="107"/>
      <c r="N1827" s="107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  <c r="AI1827" s="14"/>
      <c r="AJ1827" s="14"/>
      <c r="AK1827" s="14"/>
      <c r="AL1827" s="14"/>
      <c r="AM1827" s="14"/>
      <c r="AN1827" s="14"/>
      <c r="AO1827" s="14"/>
      <c r="AP1827" s="14"/>
      <c r="AQ1827" s="14"/>
      <c r="AR1827" s="14"/>
      <c r="AS1827" s="14"/>
      <c r="AT1827" s="14"/>
      <c r="AU1827" s="14"/>
      <c r="AV1827" s="14"/>
      <c r="AW1827" s="14"/>
      <c r="AX1827" s="14"/>
      <c r="AY1827" s="14"/>
      <c r="AZ1827" s="14"/>
      <c r="BA1827" s="14"/>
      <c r="BB1827" s="14"/>
      <c r="BC1827" s="14"/>
      <c r="BD1827" s="14"/>
      <c r="BE1827" s="14"/>
      <c r="BF1827" s="14"/>
      <c r="BG1827" s="14"/>
      <c r="BH1827" s="14"/>
      <c r="BI1827" s="14"/>
      <c r="BJ1827" s="14"/>
      <c r="BK1827" s="14"/>
      <c r="BL1827" s="14"/>
      <c r="BM1827" s="14"/>
      <c r="BN1827" s="14"/>
      <c r="BO1827" s="14"/>
      <c r="BP1827" s="14"/>
      <c r="BQ1827" s="14"/>
      <c r="BR1827" s="14"/>
      <c r="BS1827" s="14"/>
      <c r="BT1827" s="14"/>
      <c r="BU1827" s="14"/>
      <c r="BV1827" s="14"/>
      <c r="BW1827" s="14"/>
      <c r="BX1827" s="14"/>
      <c r="BY1827" s="14"/>
      <c r="BZ1827" s="14"/>
      <c r="CA1827" s="14"/>
      <c r="CB1827" s="14"/>
      <c r="CC1827" s="14"/>
      <c r="CD1827" s="14"/>
      <c r="CE1827" s="14"/>
      <c r="CF1827" s="14"/>
      <c r="CG1827" s="14"/>
      <c r="CH1827" s="14"/>
      <c r="CI1827" s="14"/>
      <c r="CJ1827" s="14"/>
      <c r="CK1827" s="14"/>
      <c r="CL1827" s="14"/>
      <c r="CM1827" s="14"/>
      <c r="CN1827" s="14"/>
      <c r="CO1827" s="14"/>
      <c r="CP1827" s="14"/>
      <c r="CQ1827" s="14"/>
      <c r="CR1827" s="14"/>
      <c r="CS1827" s="14"/>
      <c r="CT1827" s="14"/>
      <c r="CU1827" s="14"/>
      <c r="CV1827" s="14"/>
      <c r="CW1827" s="14"/>
      <c r="CX1827" s="14"/>
      <c r="CY1827" s="14"/>
      <c r="CZ1827" s="14"/>
      <c r="DA1827" s="14"/>
      <c r="DB1827" s="14"/>
      <c r="DC1827" s="14"/>
      <c r="DD1827" s="14"/>
      <c r="DE1827" s="14"/>
      <c r="DF1827" s="14"/>
      <c r="DG1827" s="14"/>
      <c r="DH1827" s="14"/>
      <c r="DI1827" s="14"/>
      <c r="DJ1827" s="14"/>
      <c r="DK1827" s="14"/>
      <c r="DL1827" s="14"/>
      <c r="DM1827" s="14"/>
      <c r="DN1827" s="14"/>
      <c r="DO1827" s="14"/>
      <c r="DP1827" s="14"/>
      <c r="DQ1827" s="14"/>
      <c r="DR1827" s="14"/>
      <c r="DS1827" s="14"/>
      <c r="DT1827" s="14"/>
      <c r="DU1827" s="14"/>
      <c r="DV1827" s="14"/>
      <c r="DW1827" s="14"/>
      <c r="DX1827" s="14"/>
      <c r="DY1827" s="14"/>
      <c r="DZ1827" s="14"/>
      <c r="EA1827" s="14"/>
      <c r="EB1827" s="14"/>
      <c r="EC1827" s="14"/>
      <c r="ED1827" s="14"/>
      <c r="EE1827" s="14"/>
      <c r="EF1827" s="14"/>
      <c r="EG1827" s="14"/>
      <c r="EH1827" s="14"/>
      <c r="EI1827" s="14"/>
      <c r="EJ1827" s="14"/>
      <c r="EK1827" s="14"/>
      <c r="EL1827" s="14"/>
      <c r="EM1827" s="14"/>
      <c r="EN1827" s="14"/>
      <c r="EO1827" s="14"/>
      <c r="EP1827" s="14"/>
      <c r="EQ1827" s="14"/>
      <c r="ER1827" s="14"/>
      <c r="ES1827" s="14"/>
      <c r="ET1827" s="14"/>
      <c r="EU1827" s="14"/>
      <c r="EV1827" s="14"/>
      <c r="EW1827" s="14"/>
      <c r="EX1827" s="14"/>
      <c r="EY1827" s="14"/>
      <c r="EZ1827" s="14"/>
      <c r="FA1827" s="14"/>
      <c r="FB1827" s="14"/>
      <c r="FC1827" s="14"/>
      <c r="FD1827" s="14"/>
      <c r="FE1827" s="14"/>
      <c r="FF1827" s="14"/>
      <c r="FG1827" s="14"/>
      <c r="FH1827" s="14"/>
      <c r="FI1827" s="14"/>
      <c r="FJ1827" s="14"/>
      <c r="FK1827" s="14"/>
      <c r="FL1827" s="14"/>
      <c r="FM1827" s="14"/>
      <c r="FN1827" s="14"/>
      <c r="FO1827" s="14"/>
      <c r="FP1827" s="14"/>
      <c r="FQ1827" s="14"/>
      <c r="FR1827" s="14"/>
      <c r="FS1827" s="14"/>
      <c r="FT1827" s="14"/>
      <c r="FU1827" s="14"/>
      <c r="FV1827" s="14"/>
      <c r="FW1827" s="14"/>
      <c r="FX1827" s="14"/>
      <c r="FY1827" s="14"/>
      <c r="FZ1827" s="14"/>
      <c r="GA1827" s="14"/>
      <c r="GB1827" s="14"/>
      <c r="GC1827" s="14"/>
      <c r="GD1827" s="14"/>
      <c r="GE1827" s="14"/>
      <c r="GF1827" s="14"/>
      <c r="GG1827" s="14"/>
      <c r="GH1827" s="14"/>
      <c r="GI1827" s="14"/>
      <c r="GJ1827" s="14"/>
      <c r="GK1827" s="14"/>
      <c r="GL1827" s="14"/>
      <c r="GM1827" s="14"/>
      <c r="GN1827" s="14"/>
      <c r="GO1827" s="14"/>
      <c r="GP1827" s="14"/>
      <c r="GQ1827" s="14"/>
      <c r="GR1827" s="14"/>
      <c r="GS1827" s="14"/>
      <c r="GT1827" s="14"/>
      <c r="GU1827" s="14"/>
      <c r="GV1827" s="14"/>
      <c r="GW1827" s="14"/>
      <c r="GX1827" s="14"/>
      <c r="GY1827" s="14"/>
      <c r="GZ1827" s="14"/>
      <c r="HA1827" s="14"/>
      <c r="HB1827" s="14"/>
      <c r="HC1827" s="14"/>
      <c r="HD1827" s="14"/>
      <c r="HE1827" s="14"/>
      <c r="HF1827" s="14"/>
      <c r="HG1827" s="14"/>
      <c r="HH1827" s="14"/>
      <c r="HI1827" s="14"/>
      <c r="HJ1827" s="14"/>
      <c r="HK1827" s="14"/>
      <c r="HL1827" s="14"/>
      <c r="HM1827" s="14"/>
      <c r="HN1827" s="14"/>
      <c r="HO1827" s="14"/>
      <c r="HP1827" s="14"/>
      <c r="HQ1827" s="14"/>
      <c r="HR1827" s="14"/>
      <c r="HS1827" s="14"/>
      <c r="HT1827" s="14"/>
      <c r="HU1827" s="14"/>
      <c r="HV1827" s="14"/>
      <c r="HW1827" s="14"/>
      <c r="HX1827" s="14"/>
      <c r="HY1827" s="14"/>
      <c r="HZ1827" s="14"/>
      <c r="IA1827" s="14"/>
      <c r="IB1827" s="14"/>
      <c r="IC1827" s="14"/>
      <c r="ID1827" s="14"/>
      <c r="IE1827" s="14"/>
      <c r="IF1827" s="14"/>
      <c r="IG1827" s="14"/>
      <c r="IH1827" s="14"/>
      <c r="II1827" s="14"/>
      <c r="IJ1827" s="14"/>
      <c r="IK1827" s="14"/>
      <c r="IL1827" s="14"/>
      <c r="IM1827" s="14"/>
    </row>
    <row r="1828" spans="1:247" s="13" customFormat="1" ht="27.75" customHeight="1">
      <c r="A1828" s="94" t="s">
        <v>1171</v>
      </c>
      <c r="B1828" s="93" t="s">
        <v>523</v>
      </c>
      <c r="C1828" s="95" t="s">
        <v>1172</v>
      </c>
      <c r="D1828" s="93"/>
      <c r="E1828" s="24" t="s">
        <v>23</v>
      </c>
      <c r="F1828" s="116">
        <v>51.41</v>
      </c>
      <c r="G1828" s="116">
        <v>21.69</v>
      </c>
      <c r="H1828" s="50" t="s">
        <v>745</v>
      </c>
      <c r="I1828" s="50" t="s">
        <v>354</v>
      </c>
      <c r="J1828" s="62"/>
      <c r="K1828" s="36">
        <v>16</v>
      </c>
      <c r="L1828" s="107"/>
      <c r="M1828" s="107"/>
      <c r="N1828" s="107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F1828" s="14"/>
      <c r="AG1828" s="14"/>
      <c r="AH1828" s="14"/>
      <c r="AI1828" s="14"/>
      <c r="AJ1828" s="14"/>
      <c r="AK1828" s="14"/>
      <c r="AL1828" s="14"/>
      <c r="AM1828" s="14"/>
      <c r="AN1828" s="14"/>
      <c r="AO1828" s="14"/>
      <c r="AP1828" s="14"/>
      <c r="AQ1828" s="14"/>
      <c r="AR1828" s="14"/>
      <c r="AS1828" s="14"/>
      <c r="AT1828" s="14"/>
      <c r="AU1828" s="14"/>
      <c r="AV1828" s="14"/>
      <c r="AW1828" s="14"/>
      <c r="AX1828" s="14"/>
      <c r="AY1828" s="14"/>
      <c r="AZ1828" s="14"/>
      <c r="BA1828" s="14"/>
      <c r="BB1828" s="14"/>
      <c r="BC1828" s="14"/>
      <c r="BD1828" s="14"/>
      <c r="BE1828" s="14"/>
      <c r="BF1828" s="14"/>
      <c r="BG1828" s="14"/>
      <c r="BH1828" s="14"/>
      <c r="BI1828" s="14"/>
      <c r="BJ1828" s="14"/>
      <c r="BK1828" s="14"/>
      <c r="BL1828" s="14"/>
      <c r="BM1828" s="14"/>
      <c r="BN1828" s="14"/>
      <c r="BO1828" s="14"/>
      <c r="BP1828" s="14"/>
      <c r="BQ1828" s="14"/>
      <c r="BR1828" s="14"/>
      <c r="BS1828" s="14"/>
      <c r="BT1828" s="14"/>
      <c r="BU1828" s="14"/>
      <c r="BV1828" s="14"/>
      <c r="BW1828" s="14"/>
      <c r="BX1828" s="14"/>
      <c r="BY1828" s="14"/>
      <c r="BZ1828" s="14"/>
      <c r="CA1828" s="14"/>
      <c r="CB1828" s="14"/>
      <c r="CC1828" s="14"/>
      <c r="CD1828" s="14"/>
      <c r="CE1828" s="14"/>
      <c r="CF1828" s="14"/>
      <c r="CG1828" s="14"/>
      <c r="CH1828" s="14"/>
      <c r="CI1828" s="14"/>
      <c r="CJ1828" s="14"/>
      <c r="CK1828" s="14"/>
      <c r="CL1828" s="14"/>
      <c r="CM1828" s="14"/>
      <c r="CN1828" s="14"/>
      <c r="CO1828" s="14"/>
      <c r="CP1828" s="14"/>
      <c r="CQ1828" s="14"/>
      <c r="CR1828" s="14"/>
      <c r="CS1828" s="14"/>
      <c r="CT1828" s="14"/>
      <c r="CU1828" s="14"/>
      <c r="CV1828" s="14"/>
      <c r="CW1828" s="14"/>
      <c r="CX1828" s="14"/>
      <c r="CY1828" s="14"/>
      <c r="CZ1828" s="14"/>
      <c r="DA1828" s="14"/>
      <c r="DB1828" s="14"/>
      <c r="DC1828" s="14"/>
      <c r="DD1828" s="14"/>
      <c r="DE1828" s="14"/>
      <c r="DF1828" s="14"/>
      <c r="DG1828" s="14"/>
      <c r="DH1828" s="14"/>
      <c r="DI1828" s="14"/>
      <c r="DJ1828" s="14"/>
      <c r="DK1828" s="14"/>
      <c r="DL1828" s="14"/>
      <c r="DM1828" s="14"/>
      <c r="DN1828" s="14"/>
      <c r="DO1828" s="14"/>
      <c r="DP1828" s="14"/>
      <c r="DQ1828" s="14"/>
      <c r="DR1828" s="14"/>
      <c r="DS1828" s="14"/>
      <c r="DT1828" s="14"/>
      <c r="DU1828" s="14"/>
      <c r="DV1828" s="14"/>
      <c r="DW1828" s="14"/>
      <c r="DX1828" s="14"/>
      <c r="DY1828" s="14"/>
      <c r="DZ1828" s="14"/>
      <c r="EA1828" s="14"/>
      <c r="EB1828" s="14"/>
      <c r="EC1828" s="14"/>
      <c r="ED1828" s="14"/>
      <c r="EE1828" s="14"/>
      <c r="EF1828" s="14"/>
      <c r="EG1828" s="14"/>
      <c r="EH1828" s="14"/>
      <c r="EI1828" s="14"/>
      <c r="EJ1828" s="14"/>
      <c r="EK1828" s="14"/>
      <c r="EL1828" s="14"/>
      <c r="EM1828" s="14"/>
      <c r="EN1828" s="14"/>
      <c r="EO1828" s="14"/>
      <c r="EP1828" s="14"/>
      <c r="EQ1828" s="14"/>
      <c r="ER1828" s="14"/>
      <c r="ES1828" s="14"/>
      <c r="ET1828" s="14"/>
      <c r="EU1828" s="14"/>
      <c r="EV1828" s="14"/>
      <c r="EW1828" s="14"/>
      <c r="EX1828" s="14"/>
      <c r="EY1828" s="14"/>
      <c r="EZ1828" s="14"/>
      <c r="FA1828" s="14"/>
      <c r="FB1828" s="14"/>
      <c r="FC1828" s="14"/>
      <c r="FD1828" s="14"/>
      <c r="FE1828" s="14"/>
      <c r="FF1828" s="14"/>
      <c r="FG1828" s="14"/>
      <c r="FH1828" s="14"/>
      <c r="FI1828" s="14"/>
      <c r="FJ1828" s="14"/>
      <c r="FK1828" s="14"/>
      <c r="FL1828" s="14"/>
      <c r="FM1828" s="14"/>
      <c r="FN1828" s="14"/>
      <c r="FO1828" s="14"/>
      <c r="FP1828" s="14"/>
      <c r="FQ1828" s="14"/>
      <c r="FR1828" s="14"/>
      <c r="FS1828" s="14"/>
      <c r="FT1828" s="14"/>
      <c r="FU1828" s="14"/>
      <c r="FV1828" s="14"/>
      <c r="FW1828" s="14"/>
      <c r="FX1828" s="14"/>
      <c r="FY1828" s="14"/>
      <c r="FZ1828" s="14"/>
      <c r="GA1828" s="14"/>
      <c r="GB1828" s="14"/>
      <c r="GC1828" s="14"/>
      <c r="GD1828" s="14"/>
      <c r="GE1828" s="14"/>
      <c r="GF1828" s="14"/>
      <c r="GG1828" s="14"/>
      <c r="GH1828" s="14"/>
      <c r="GI1828" s="14"/>
      <c r="GJ1828" s="14"/>
      <c r="GK1828" s="14"/>
      <c r="GL1828" s="14"/>
      <c r="GM1828" s="14"/>
      <c r="GN1828" s="14"/>
      <c r="GO1828" s="14"/>
      <c r="GP1828" s="14"/>
      <c r="GQ1828" s="14"/>
      <c r="GR1828" s="14"/>
      <c r="GS1828" s="14"/>
      <c r="GT1828" s="14"/>
      <c r="GU1828" s="14"/>
      <c r="GV1828" s="14"/>
      <c r="GW1828" s="14"/>
      <c r="GX1828" s="14"/>
      <c r="GY1828" s="14"/>
      <c r="GZ1828" s="14"/>
      <c r="HA1828" s="14"/>
      <c r="HB1828" s="14"/>
      <c r="HC1828" s="14"/>
      <c r="HD1828" s="14"/>
      <c r="HE1828" s="14"/>
      <c r="HF1828" s="14"/>
      <c r="HG1828" s="14"/>
      <c r="HH1828" s="14"/>
      <c r="HI1828" s="14"/>
      <c r="HJ1828" s="14"/>
      <c r="HK1828" s="14"/>
      <c r="HL1828" s="14"/>
      <c r="HM1828" s="14"/>
      <c r="HN1828" s="14"/>
      <c r="HO1828" s="14"/>
      <c r="HP1828" s="14"/>
      <c r="HQ1828" s="14"/>
      <c r="HR1828" s="14"/>
      <c r="HS1828" s="14"/>
      <c r="HT1828" s="14"/>
      <c r="HU1828" s="14"/>
      <c r="HV1828" s="14"/>
      <c r="HW1828" s="14"/>
      <c r="HX1828" s="14"/>
      <c r="HY1828" s="14"/>
      <c r="HZ1828" s="14"/>
      <c r="IA1828" s="14"/>
      <c r="IB1828" s="14"/>
      <c r="IC1828" s="14"/>
      <c r="ID1828" s="14"/>
      <c r="IE1828" s="14"/>
      <c r="IF1828" s="14"/>
      <c r="IG1828" s="14"/>
      <c r="IH1828" s="14"/>
      <c r="II1828" s="14"/>
      <c r="IJ1828" s="14"/>
      <c r="IK1828" s="14"/>
      <c r="IL1828" s="14"/>
      <c r="IM1828" s="14"/>
    </row>
    <row r="1829" spans="1:247" s="13" customFormat="1" ht="27.75" customHeight="1">
      <c r="A1829" s="94" t="s">
        <v>1171</v>
      </c>
      <c r="B1829" s="93" t="s">
        <v>533</v>
      </c>
      <c r="C1829" s="95" t="s">
        <v>1172</v>
      </c>
      <c r="D1829" s="93"/>
      <c r="E1829" s="24" t="s">
        <v>23</v>
      </c>
      <c r="F1829" s="116">
        <v>57.87</v>
      </c>
      <c r="G1829" s="116">
        <v>24.45</v>
      </c>
      <c r="H1829" s="50" t="s">
        <v>745</v>
      </c>
      <c r="I1829" s="50" t="s">
        <v>354</v>
      </c>
      <c r="J1829" s="62"/>
      <c r="K1829" s="36">
        <v>20</v>
      </c>
      <c r="L1829" s="107"/>
      <c r="M1829" s="107"/>
      <c r="N1829" s="107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  <c r="AI1829" s="14"/>
      <c r="AJ1829" s="14"/>
      <c r="AK1829" s="14"/>
      <c r="AL1829" s="14"/>
      <c r="AM1829" s="14"/>
      <c r="AN1829" s="14"/>
      <c r="AO1829" s="14"/>
      <c r="AP1829" s="14"/>
      <c r="AQ1829" s="14"/>
      <c r="AR1829" s="14"/>
      <c r="AS1829" s="14"/>
      <c r="AT1829" s="14"/>
      <c r="AU1829" s="14"/>
      <c r="AV1829" s="14"/>
      <c r="AW1829" s="14"/>
      <c r="AX1829" s="14"/>
      <c r="AY1829" s="14"/>
      <c r="AZ1829" s="14"/>
      <c r="BA1829" s="14"/>
      <c r="BB1829" s="14"/>
      <c r="BC1829" s="14"/>
      <c r="BD1829" s="14"/>
      <c r="BE1829" s="14"/>
      <c r="BF1829" s="14"/>
      <c r="BG1829" s="14"/>
      <c r="BH1829" s="14"/>
      <c r="BI1829" s="14"/>
      <c r="BJ1829" s="14"/>
      <c r="BK1829" s="14"/>
      <c r="BL1829" s="14"/>
      <c r="BM1829" s="14"/>
      <c r="BN1829" s="14"/>
      <c r="BO1829" s="14"/>
      <c r="BP1829" s="14"/>
      <c r="BQ1829" s="14"/>
      <c r="BR1829" s="14"/>
      <c r="BS1829" s="14"/>
      <c r="BT1829" s="14"/>
      <c r="BU1829" s="14"/>
      <c r="BV1829" s="14"/>
      <c r="BW1829" s="14"/>
      <c r="BX1829" s="14"/>
      <c r="BY1829" s="14"/>
      <c r="BZ1829" s="14"/>
      <c r="CA1829" s="14"/>
      <c r="CB1829" s="14"/>
      <c r="CC1829" s="14"/>
      <c r="CD1829" s="14"/>
      <c r="CE1829" s="14"/>
      <c r="CF1829" s="14"/>
      <c r="CG1829" s="14"/>
      <c r="CH1829" s="14"/>
      <c r="CI1829" s="14"/>
      <c r="CJ1829" s="14"/>
      <c r="CK1829" s="14"/>
      <c r="CL1829" s="14"/>
      <c r="CM1829" s="14"/>
      <c r="CN1829" s="14"/>
      <c r="CO1829" s="14"/>
      <c r="CP1829" s="14"/>
      <c r="CQ1829" s="14"/>
      <c r="CR1829" s="14"/>
      <c r="CS1829" s="14"/>
      <c r="CT1829" s="14"/>
      <c r="CU1829" s="14"/>
      <c r="CV1829" s="14"/>
      <c r="CW1829" s="14"/>
      <c r="CX1829" s="14"/>
      <c r="CY1829" s="14"/>
      <c r="CZ1829" s="14"/>
      <c r="DA1829" s="14"/>
      <c r="DB1829" s="14"/>
      <c r="DC1829" s="14"/>
      <c r="DD1829" s="14"/>
      <c r="DE1829" s="14"/>
      <c r="DF1829" s="14"/>
      <c r="DG1829" s="14"/>
      <c r="DH1829" s="14"/>
      <c r="DI1829" s="14"/>
      <c r="DJ1829" s="14"/>
      <c r="DK1829" s="14"/>
      <c r="DL1829" s="14"/>
      <c r="DM1829" s="14"/>
      <c r="DN1829" s="14"/>
      <c r="DO1829" s="14"/>
      <c r="DP1829" s="14"/>
      <c r="DQ1829" s="14"/>
      <c r="DR1829" s="14"/>
      <c r="DS1829" s="14"/>
      <c r="DT1829" s="14"/>
      <c r="DU1829" s="14"/>
      <c r="DV1829" s="14"/>
      <c r="DW1829" s="14"/>
      <c r="DX1829" s="14"/>
      <c r="DY1829" s="14"/>
      <c r="DZ1829" s="14"/>
      <c r="EA1829" s="14"/>
      <c r="EB1829" s="14"/>
      <c r="EC1829" s="14"/>
      <c r="ED1829" s="14"/>
      <c r="EE1829" s="14"/>
      <c r="EF1829" s="14"/>
      <c r="EG1829" s="14"/>
      <c r="EH1829" s="14"/>
      <c r="EI1829" s="14"/>
      <c r="EJ1829" s="14"/>
      <c r="EK1829" s="14"/>
      <c r="EL1829" s="14"/>
      <c r="EM1829" s="14"/>
      <c r="EN1829" s="14"/>
      <c r="EO1829" s="14"/>
      <c r="EP1829" s="14"/>
      <c r="EQ1829" s="14"/>
      <c r="ER1829" s="14"/>
      <c r="ES1829" s="14"/>
      <c r="ET1829" s="14"/>
      <c r="EU1829" s="14"/>
      <c r="EV1829" s="14"/>
      <c r="EW1829" s="14"/>
      <c r="EX1829" s="14"/>
      <c r="EY1829" s="14"/>
      <c r="EZ1829" s="14"/>
      <c r="FA1829" s="14"/>
      <c r="FB1829" s="14"/>
      <c r="FC1829" s="14"/>
      <c r="FD1829" s="14"/>
      <c r="FE1829" s="14"/>
      <c r="FF1829" s="14"/>
      <c r="FG1829" s="14"/>
      <c r="FH1829" s="14"/>
      <c r="FI1829" s="14"/>
      <c r="FJ1829" s="14"/>
      <c r="FK1829" s="14"/>
      <c r="FL1829" s="14"/>
      <c r="FM1829" s="14"/>
      <c r="FN1829" s="14"/>
      <c r="FO1829" s="14"/>
      <c r="FP1829" s="14"/>
      <c r="FQ1829" s="14"/>
      <c r="FR1829" s="14"/>
      <c r="FS1829" s="14"/>
      <c r="FT1829" s="14"/>
      <c r="FU1829" s="14"/>
      <c r="FV1829" s="14"/>
      <c r="FW1829" s="14"/>
      <c r="FX1829" s="14"/>
      <c r="FY1829" s="14"/>
      <c r="FZ1829" s="14"/>
      <c r="GA1829" s="14"/>
      <c r="GB1829" s="14"/>
      <c r="GC1829" s="14"/>
      <c r="GD1829" s="14"/>
      <c r="GE1829" s="14"/>
      <c r="GF1829" s="14"/>
      <c r="GG1829" s="14"/>
      <c r="GH1829" s="14"/>
      <c r="GI1829" s="14"/>
      <c r="GJ1829" s="14"/>
      <c r="GK1829" s="14"/>
      <c r="GL1829" s="14"/>
      <c r="GM1829" s="14"/>
      <c r="GN1829" s="14"/>
      <c r="GO1829" s="14"/>
      <c r="GP1829" s="14"/>
      <c r="GQ1829" s="14"/>
      <c r="GR1829" s="14"/>
      <c r="GS1829" s="14"/>
      <c r="GT1829" s="14"/>
      <c r="GU1829" s="14"/>
      <c r="GV1829" s="14"/>
      <c r="GW1829" s="14"/>
      <c r="GX1829" s="14"/>
      <c r="GY1829" s="14"/>
      <c r="GZ1829" s="14"/>
      <c r="HA1829" s="14"/>
      <c r="HB1829" s="14"/>
      <c r="HC1829" s="14"/>
      <c r="HD1829" s="14"/>
      <c r="HE1829" s="14"/>
      <c r="HF1829" s="14"/>
      <c r="HG1829" s="14"/>
      <c r="HH1829" s="14"/>
      <c r="HI1829" s="14"/>
      <c r="HJ1829" s="14"/>
      <c r="HK1829" s="14"/>
      <c r="HL1829" s="14"/>
      <c r="HM1829" s="14"/>
      <c r="HN1829" s="14"/>
      <c r="HO1829" s="14"/>
      <c r="HP1829" s="14"/>
      <c r="HQ1829" s="14"/>
      <c r="HR1829" s="14"/>
      <c r="HS1829" s="14"/>
      <c r="HT1829" s="14"/>
      <c r="HU1829" s="14"/>
      <c r="HV1829" s="14"/>
      <c r="HW1829" s="14"/>
      <c r="HX1829" s="14"/>
      <c r="HY1829" s="14"/>
      <c r="HZ1829" s="14"/>
      <c r="IA1829" s="14"/>
      <c r="IB1829" s="14"/>
      <c r="IC1829" s="14"/>
      <c r="ID1829" s="14"/>
      <c r="IE1829" s="14"/>
      <c r="IF1829" s="14"/>
      <c r="IG1829" s="14"/>
      <c r="IH1829" s="14"/>
      <c r="II1829" s="14"/>
      <c r="IJ1829" s="14"/>
      <c r="IK1829" s="14"/>
      <c r="IL1829" s="14"/>
      <c r="IM1829" s="14"/>
    </row>
    <row r="1830" spans="1:247" s="13" customFormat="1" ht="27.75" customHeight="1">
      <c r="A1830" s="94" t="s">
        <v>1171</v>
      </c>
      <c r="B1830" s="93" t="s">
        <v>325</v>
      </c>
      <c r="C1830" s="95" t="s">
        <v>1172</v>
      </c>
      <c r="D1830" s="93"/>
      <c r="E1830" s="24" t="s">
        <v>23</v>
      </c>
      <c r="F1830" s="116">
        <v>57.97</v>
      </c>
      <c r="G1830" s="116">
        <v>24.49</v>
      </c>
      <c r="H1830" s="50" t="s">
        <v>745</v>
      </c>
      <c r="I1830" s="50" t="s">
        <v>354</v>
      </c>
      <c r="J1830" s="62">
        <v>1</v>
      </c>
      <c r="K1830" s="36"/>
      <c r="L1830" s="107"/>
      <c r="M1830" s="107"/>
      <c r="N1830" s="107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  <c r="AI1830" s="14"/>
      <c r="AJ1830" s="14"/>
      <c r="AK1830" s="14"/>
      <c r="AL1830" s="14"/>
      <c r="AM1830" s="14"/>
      <c r="AN1830" s="14"/>
      <c r="AO1830" s="14"/>
      <c r="AP1830" s="14"/>
      <c r="AQ1830" s="14"/>
      <c r="AR1830" s="14"/>
      <c r="AS1830" s="14"/>
      <c r="AT1830" s="14"/>
      <c r="AU1830" s="14"/>
      <c r="AV1830" s="14"/>
      <c r="AW1830" s="14"/>
      <c r="AX1830" s="14"/>
      <c r="AY1830" s="14"/>
      <c r="AZ1830" s="14"/>
      <c r="BA1830" s="14"/>
      <c r="BB1830" s="14"/>
      <c r="BC1830" s="14"/>
      <c r="BD1830" s="14"/>
      <c r="BE1830" s="14"/>
      <c r="BF1830" s="14"/>
      <c r="BG1830" s="14"/>
      <c r="BH1830" s="14"/>
      <c r="BI1830" s="14"/>
      <c r="BJ1830" s="14"/>
      <c r="BK1830" s="14"/>
      <c r="BL1830" s="14"/>
      <c r="BM1830" s="14"/>
      <c r="BN1830" s="14"/>
      <c r="BO1830" s="14"/>
      <c r="BP1830" s="14"/>
      <c r="BQ1830" s="14"/>
      <c r="BR1830" s="14"/>
      <c r="BS1830" s="14"/>
      <c r="BT1830" s="14"/>
      <c r="BU1830" s="14"/>
      <c r="BV1830" s="14"/>
      <c r="BW1830" s="14"/>
      <c r="BX1830" s="14"/>
      <c r="BY1830" s="14"/>
      <c r="BZ1830" s="14"/>
      <c r="CA1830" s="14"/>
      <c r="CB1830" s="14"/>
      <c r="CC1830" s="14"/>
      <c r="CD1830" s="14"/>
      <c r="CE1830" s="14"/>
      <c r="CF1830" s="14"/>
      <c r="CG1830" s="14"/>
      <c r="CH1830" s="14"/>
      <c r="CI1830" s="14"/>
      <c r="CJ1830" s="14"/>
      <c r="CK1830" s="14"/>
      <c r="CL1830" s="14"/>
      <c r="CM1830" s="14"/>
      <c r="CN1830" s="14"/>
      <c r="CO1830" s="14"/>
      <c r="CP1830" s="14"/>
      <c r="CQ1830" s="14"/>
      <c r="CR1830" s="14"/>
      <c r="CS1830" s="14"/>
      <c r="CT1830" s="14"/>
      <c r="CU1830" s="14"/>
      <c r="CV1830" s="14"/>
      <c r="CW1830" s="14"/>
      <c r="CX1830" s="14"/>
      <c r="CY1830" s="14"/>
      <c r="CZ1830" s="14"/>
      <c r="DA1830" s="14"/>
      <c r="DB1830" s="14"/>
      <c r="DC1830" s="14"/>
      <c r="DD1830" s="14"/>
      <c r="DE1830" s="14"/>
      <c r="DF1830" s="14"/>
      <c r="DG1830" s="14"/>
      <c r="DH1830" s="14"/>
      <c r="DI1830" s="14"/>
      <c r="DJ1830" s="14"/>
      <c r="DK1830" s="14"/>
      <c r="DL1830" s="14"/>
      <c r="DM1830" s="14"/>
      <c r="DN1830" s="14"/>
      <c r="DO1830" s="14"/>
      <c r="DP1830" s="14"/>
      <c r="DQ1830" s="14"/>
      <c r="DR1830" s="14"/>
      <c r="DS1830" s="14"/>
      <c r="DT1830" s="14"/>
      <c r="DU1830" s="14"/>
      <c r="DV1830" s="14"/>
      <c r="DW1830" s="14"/>
      <c r="DX1830" s="14"/>
      <c r="DY1830" s="14"/>
      <c r="DZ1830" s="14"/>
      <c r="EA1830" s="14"/>
      <c r="EB1830" s="14"/>
      <c r="EC1830" s="14"/>
      <c r="ED1830" s="14"/>
      <c r="EE1830" s="14"/>
      <c r="EF1830" s="14"/>
      <c r="EG1830" s="14"/>
      <c r="EH1830" s="14"/>
      <c r="EI1830" s="14"/>
      <c r="EJ1830" s="14"/>
      <c r="EK1830" s="14"/>
      <c r="EL1830" s="14"/>
      <c r="EM1830" s="14"/>
      <c r="EN1830" s="14"/>
      <c r="EO1830" s="14"/>
      <c r="EP1830" s="14"/>
      <c r="EQ1830" s="14"/>
      <c r="ER1830" s="14"/>
      <c r="ES1830" s="14"/>
      <c r="ET1830" s="14"/>
      <c r="EU1830" s="14"/>
      <c r="EV1830" s="14"/>
      <c r="EW1830" s="14"/>
      <c r="EX1830" s="14"/>
      <c r="EY1830" s="14"/>
      <c r="EZ1830" s="14"/>
      <c r="FA1830" s="14"/>
      <c r="FB1830" s="14"/>
      <c r="FC1830" s="14"/>
      <c r="FD1830" s="14"/>
      <c r="FE1830" s="14"/>
      <c r="FF1830" s="14"/>
      <c r="FG1830" s="14"/>
      <c r="FH1830" s="14"/>
      <c r="FI1830" s="14"/>
      <c r="FJ1830" s="14"/>
      <c r="FK1830" s="14"/>
      <c r="FL1830" s="14"/>
      <c r="FM1830" s="14"/>
      <c r="FN1830" s="14"/>
      <c r="FO1830" s="14"/>
      <c r="FP1830" s="14"/>
      <c r="FQ1830" s="14"/>
      <c r="FR1830" s="14"/>
      <c r="FS1830" s="14"/>
      <c r="FT1830" s="14"/>
      <c r="FU1830" s="14"/>
      <c r="FV1830" s="14"/>
      <c r="FW1830" s="14"/>
      <c r="FX1830" s="14"/>
      <c r="FY1830" s="14"/>
      <c r="FZ1830" s="14"/>
      <c r="GA1830" s="14"/>
      <c r="GB1830" s="14"/>
      <c r="GC1830" s="14"/>
      <c r="GD1830" s="14"/>
      <c r="GE1830" s="14"/>
      <c r="GF1830" s="14"/>
      <c r="GG1830" s="14"/>
      <c r="GH1830" s="14"/>
      <c r="GI1830" s="14"/>
      <c r="GJ1830" s="14"/>
      <c r="GK1830" s="14"/>
      <c r="GL1830" s="14"/>
      <c r="GM1830" s="14"/>
      <c r="GN1830" s="14"/>
      <c r="GO1830" s="14"/>
      <c r="GP1830" s="14"/>
      <c r="GQ1830" s="14"/>
      <c r="GR1830" s="14"/>
      <c r="GS1830" s="14"/>
      <c r="GT1830" s="14"/>
      <c r="GU1830" s="14"/>
      <c r="GV1830" s="14"/>
      <c r="GW1830" s="14"/>
      <c r="GX1830" s="14"/>
      <c r="GY1830" s="14"/>
      <c r="GZ1830" s="14"/>
      <c r="HA1830" s="14"/>
      <c r="HB1830" s="14"/>
      <c r="HC1830" s="14"/>
      <c r="HD1830" s="14"/>
      <c r="HE1830" s="14"/>
      <c r="HF1830" s="14"/>
      <c r="HG1830" s="14"/>
      <c r="HH1830" s="14"/>
      <c r="HI1830" s="14"/>
      <c r="HJ1830" s="14"/>
      <c r="HK1830" s="14"/>
      <c r="HL1830" s="14"/>
      <c r="HM1830" s="14"/>
      <c r="HN1830" s="14"/>
      <c r="HO1830" s="14"/>
      <c r="HP1830" s="14"/>
      <c r="HQ1830" s="14"/>
      <c r="HR1830" s="14"/>
      <c r="HS1830" s="14"/>
      <c r="HT1830" s="14"/>
      <c r="HU1830" s="14"/>
      <c r="HV1830" s="14"/>
      <c r="HW1830" s="14"/>
      <c r="HX1830" s="14"/>
      <c r="HY1830" s="14"/>
      <c r="HZ1830" s="14"/>
      <c r="IA1830" s="14"/>
      <c r="IB1830" s="14"/>
      <c r="IC1830" s="14"/>
      <c r="ID1830" s="14"/>
      <c r="IE1830" s="14"/>
      <c r="IF1830" s="14"/>
      <c r="IG1830" s="14"/>
      <c r="IH1830" s="14"/>
      <c r="II1830" s="14"/>
      <c r="IJ1830" s="14"/>
      <c r="IK1830" s="14"/>
      <c r="IL1830" s="14"/>
      <c r="IM1830" s="14"/>
    </row>
    <row r="1831" spans="1:247" s="13" customFormat="1" ht="27.75" customHeight="1">
      <c r="A1831" s="94" t="s">
        <v>1171</v>
      </c>
      <c r="B1831" s="93" t="s">
        <v>615</v>
      </c>
      <c r="C1831" s="95" t="s">
        <v>1172</v>
      </c>
      <c r="D1831" s="93"/>
      <c r="E1831" s="24" t="s">
        <v>23</v>
      </c>
      <c r="F1831" s="116">
        <v>13.02</v>
      </c>
      <c r="G1831" s="116">
        <v>5.49</v>
      </c>
      <c r="H1831" s="50" t="s">
        <v>745</v>
      </c>
      <c r="I1831" s="50" t="s">
        <v>354</v>
      </c>
      <c r="J1831" s="62"/>
      <c r="K1831" s="36">
        <v>6</v>
      </c>
      <c r="L1831" s="107"/>
      <c r="M1831" s="107"/>
      <c r="N1831" s="107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  <c r="AI1831" s="14"/>
      <c r="AJ1831" s="14"/>
      <c r="AK1831" s="14"/>
      <c r="AL1831" s="14"/>
      <c r="AM1831" s="14"/>
      <c r="AN1831" s="14"/>
      <c r="AO1831" s="14"/>
      <c r="AP1831" s="14"/>
      <c r="AQ1831" s="14"/>
      <c r="AR1831" s="14"/>
      <c r="AS1831" s="14"/>
      <c r="AT1831" s="14"/>
      <c r="AU1831" s="14"/>
      <c r="AV1831" s="14"/>
      <c r="AW1831" s="14"/>
      <c r="AX1831" s="14"/>
      <c r="AY1831" s="14"/>
      <c r="AZ1831" s="14"/>
      <c r="BA1831" s="14"/>
      <c r="BB1831" s="14"/>
      <c r="BC1831" s="14"/>
      <c r="BD1831" s="14"/>
      <c r="BE1831" s="14"/>
      <c r="BF1831" s="14"/>
      <c r="BG1831" s="14"/>
      <c r="BH1831" s="14"/>
      <c r="BI1831" s="14"/>
      <c r="BJ1831" s="14"/>
      <c r="BK1831" s="14"/>
      <c r="BL1831" s="14"/>
      <c r="BM1831" s="14"/>
      <c r="BN1831" s="14"/>
      <c r="BO1831" s="14"/>
      <c r="BP1831" s="14"/>
      <c r="BQ1831" s="14"/>
      <c r="BR1831" s="14"/>
      <c r="BS1831" s="14"/>
      <c r="BT1831" s="14"/>
      <c r="BU1831" s="14"/>
      <c r="BV1831" s="14"/>
      <c r="BW1831" s="14"/>
      <c r="BX1831" s="14"/>
      <c r="BY1831" s="14"/>
      <c r="BZ1831" s="14"/>
      <c r="CA1831" s="14"/>
      <c r="CB1831" s="14"/>
      <c r="CC1831" s="14"/>
      <c r="CD1831" s="14"/>
      <c r="CE1831" s="14"/>
      <c r="CF1831" s="14"/>
      <c r="CG1831" s="14"/>
      <c r="CH1831" s="14"/>
      <c r="CI1831" s="14"/>
      <c r="CJ1831" s="14"/>
      <c r="CK1831" s="14"/>
      <c r="CL1831" s="14"/>
      <c r="CM1831" s="14"/>
      <c r="CN1831" s="14"/>
      <c r="CO1831" s="14"/>
      <c r="CP1831" s="14"/>
      <c r="CQ1831" s="14"/>
      <c r="CR1831" s="14"/>
      <c r="CS1831" s="14"/>
      <c r="CT1831" s="14"/>
      <c r="CU1831" s="14"/>
      <c r="CV1831" s="14"/>
      <c r="CW1831" s="14"/>
      <c r="CX1831" s="14"/>
      <c r="CY1831" s="14"/>
      <c r="CZ1831" s="14"/>
      <c r="DA1831" s="14"/>
      <c r="DB1831" s="14"/>
      <c r="DC1831" s="14"/>
      <c r="DD1831" s="14"/>
      <c r="DE1831" s="14"/>
      <c r="DF1831" s="14"/>
      <c r="DG1831" s="14"/>
      <c r="DH1831" s="14"/>
      <c r="DI1831" s="14"/>
      <c r="DJ1831" s="14"/>
      <c r="DK1831" s="14"/>
      <c r="DL1831" s="14"/>
      <c r="DM1831" s="14"/>
      <c r="DN1831" s="14"/>
      <c r="DO1831" s="14"/>
      <c r="DP1831" s="14"/>
      <c r="DQ1831" s="14"/>
      <c r="DR1831" s="14"/>
      <c r="DS1831" s="14"/>
      <c r="DT1831" s="14"/>
      <c r="DU1831" s="14"/>
      <c r="DV1831" s="14"/>
      <c r="DW1831" s="14"/>
      <c r="DX1831" s="14"/>
      <c r="DY1831" s="14"/>
      <c r="DZ1831" s="14"/>
      <c r="EA1831" s="14"/>
      <c r="EB1831" s="14"/>
      <c r="EC1831" s="14"/>
      <c r="ED1831" s="14"/>
      <c r="EE1831" s="14"/>
      <c r="EF1831" s="14"/>
      <c r="EG1831" s="14"/>
      <c r="EH1831" s="14"/>
      <c r="EI1831" s="14"/>
      <c r="EJ1831" s="14"/>
      <c r="EK1831" s="14"/>
      <c r="EL1831" s="14"/>
      <c r="EM1831" s="14"/>
      <c r="EN1831" s="14"/>
      <c r="EO1831" s="14"/>
      <c r="EP1831" s="14"/>
      <c r="EQ1831" s="14"/>
      <c r="ER1831" s="14"/>
      <c r="ES1831" s="14"/>
      <c r="ET1831" s="14"/>
      <c r="EU1831" s="14"/>
      <c r="EV1831" s="14"/>
      <c r="EW1831" s="14"/>
      <c r="EX1831" s="14"/>
      <c r="EY1831" s="14"/>
      <c r="EZ1831" s="14"/>
      <c r="FA1831" s="14"/>
      <c r="FB1831" s="14"/>
      <c r="FC1831" s="14"/>
      <c r="FD1831" s="14"/>
      <c r="FE1831" s="14"/>
      <c r="FF1831" s="14"/>
      <c r="FG1831" s="14"/>
      <c r="FH1831" s="14"/>
      <c r="FI1831" s="14"/>
      <c r="FJ1831" s="14"/>
      <c r="FK1831" s="14"/>
      <c r="FL1831" s="14"/>
      <c r="FM1831" s="14"/>
      <c r="FN1831" s="14"/>
      <c r="FO1831" s="14"/>
      <c r="FP1831" s="14"/>
      <c r="FQ1831" s="14"/>
      <c r="FR1831" s="14"/>
      <c r="FS1831" s="14"/>
      <c r="FT1831" s="14"/>
      <c r="FU1831" s="14"/>
      <c r="FV1831" s="14"/>
      <c r="FW1831" s="14"/>
      <c r="FX1831" s="14"/>
      <c r="FY1831" s="14"/>
      <c r="FZ1831" s="14"/>
      <c r="GA1831" s="14"/>
      <c r="GB1831" s="14"/>
      <c r="GC1831" s="14"/>
      <c r="GD1831" s="14"/>
      <c r="GE1831" s="14"/>
      <c r="GF1831" s="14"/>
      <c r="GG1831" s="14"/>
      <c r="GH1831" s="14"/>
      <c r="GI1831" s="14"/>
      <c r="GJ1831" s="14"/>
      <c r="GK1831" s="14"/>
      <c r="GL1831" s="14"/>
      <c r="GM1831" s="14"/>
      <c r="GN1831" s="14"/>
      <c r="GO1831" s="14"/>
      <c r="GP1831" s="14"/>
      <c r="GQ1831" s="14"/>
      <c r="GR1831" s="14"/>
      <c r="GS1831" s="14"/>
      <c r="GT1831" s="14"/>
      <c r="GU1831" s="14"/>
      <c r="GV1831" s="14"/>
      <c r="GW1831" s="14"/>
      <c r="GX1831" s="14"/>
      <c r="GY1831" s="14"/>
      <c r="GZ1831" s="14"/>
      <c r="HA1831" s="14"/>
      <c r="HB1831" s="14"/>
      <c r="HC1831" s="14"/>
      <c r="HD1831" s="14"/>
      <c r="HE1831" s="14"/>
      <c r="HF1831" s="14"/>
      <c r="HG1831" s="14"/>
      <c r="HH1831" s="14"/>
      <c r="HI1831" s="14"/>
      <c r="HJ1831" s="14"/>
      <c r="HK1831" s="14"/>
      <c r="HL1831" s="14"/>
      <c r="HM1831" s="14"/>
      <c r="HN1831" s="14"/>
      <c r="HO1831" s="14"/>
      <c r="HP1831" s="14"/>
      <c r="HQ1831" s="14"/>
      <c r="HR1831" s="14"/>
      <c r="HS1831" s="14"/>
      <c r="HT1831" s="14"/>
      <c r="HU1831" s="14"/>
      <c r="HV1831" s="14"/>
      <c r="HW1831" s="14"/>
      <c r="HX1831" s="14"/>
      <c r="HY1831" s="14"/>
      <c r="HZ1831" s="14"/>
      <c r="IA1831" s="14"/>
      <c r="IB1831" s="14"/>
      <c r="IC1831" s="14"/>
      <c r="ID1831" s="14"/>
      <c r="IE1831" s="14"/>
      <c r="IF1831" s="14"/>
      <c r="IG1831" s="14"/>
      <c r="IH1831" s="14"/>
      <c r="II1831" s="14"/>
      <c r="IJ1831" s="14"/>
      <c r="IK1831" s="14"/>
      <c r="IL1831" s="14"/>
      <c r="IM1831" s="14"/>
    </row>
    <row r="1832" spans="1:247" s="13" customFormat="1" ht="27.75" customHeight="1">
      <c r="A1832" s="94" t="s">
        <v>1171</v>
      </c>
      <c r="B1832" s="93" t="s">
        <v>275</v>
      </c>
      <c r="C1832" s="95" t="s">
        <v>1172</v>
      </c>
      <c r="D1832" s="93"/>
      <c r="E1832" s="24" t="s">
        <v>23</v>
      </c>
      <c r="F1832" s="116">
        <v>35.17</v>
      </c>
      <c r="G1832" s="116">
        <v>14.87</v>
      </c>
      <c r="H1832" s="50" t="s">
        <v>745</v>
      </c>
      <c r="I1832" s="50" t="s">
        <v>354</v>
      </c>
      <c r="J1832" s="62">
        <v>1</v>
      </c>
      <c r="K1832" s="36"/>
      <c r="L1832" s="107"/>
      <c r="M1832" s="107"/>
      <c r="N1832" s="107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  <c r="AK1832" s="14"/>
      <c r="AL1832" s="14"/>
      <c r="AM1832" s="14"/>
      <c r="AN1832" s="14"/>
      <c r="AO1832" s="14"/>
      <c r="AP1832" s="14"/>
      <c r="AQ1832" s="14"/>
      <c r="AR1832" s="14"/>
      <c r="AS1832" s="14"/>
      <c r="AT1832" s="14"/>
      <c r="AU1832" s="14"/>
      <c r="AV1832" s="14"/>
      <c r="AW1832" s="14"/>
      <c r="AX1832" s="14"/>
      <c r="AY1832" s="14"/>
      <c r="AZ1832" s="14"/>
      <c r="BA1832" s="14"/>
      <c r="BB1832" s="14"/>
      <c r="BC1832" s="14"/>
      <c r="BD1832" s="14"/>
      <c r="BE1832" s="14"/>
      <c r="BF1832" s="14"/>
      <c r="BG1832" s="14"/>
      <c r="BH1832" s="14"/>
      <c r="BI1832" s="14"/>
      <c r="BJ1832" s="14"/>
      <c r="BK1832" s="14"/>
      <c r="BL1832" s="14"/>
      <c r="BM1832" s="14"/>
      <c r="BN1832" s="14"/>
      <c r="BO1832" s="14"/>
      <c r="BP1832" s="14"/>
      <c r="BQ1832" s="14"/>
      <c r="BR1832" s="14"/>
      <c r="BS1832" s="14"/>
      <c r="BT1832" s="14"/>
      <c r="BU1832" s="14"/>
      <c r="BV1832" s="14"/>
      <c r="BW1832" s="14"/>
      <c r="BX1832" s="14"/>
      <c r="BY1832" s="14"/>
      <c r="BZ1832" s="14"/>
      <c r="CA1832" s="14"/>
      <c r="CB1832" s="14"/>
      <c r="CC1832" s="14"/>
      <c r="CD1832" s="14"/>
      <c r="CE1832" s="14"/>
      <c r="CF1832" s="14"/>
      <c r="CG1832" s="14"/>
      <c r="CH1832" s="14"/>
      <c r="CI1832" s="14"/>
      <c r="CJ1832" s="14"/>
      <c r="CK1832" s="14"/>
      <c r="CL1832" s="14"/>
      <c r="CM1832" s="14"/>
      <c r="CN1832" s="14"/>
      <c r="CO1832" s="14"/>
      <c r="CP1832" s="14"/>
      <c r="CQ1832" s="14"/>
      <c r="CR1832" s="14"/>
      <c r="CS1832" s="14"/>
      <c r="CT1832" s="14"/>
      <c r="CU1832" s="14"/>
      <c r="CV1832" s="14"/>
      <c r="CW1832" s="14"/>
      <c r="CX1832" s="14"/>
      <c r="CY1832" s="14"/>
      <c r="CZ1832" s="14"/>
      <c r="DA1832" s="14"/>
      <c r="DB1832" s="14"/>
      <c r="DC1832" s="14"/>
      <c r="DD1832" s="14"/>
      <c r="DE1832" s="14"/>
      <c r="DF1832" s="14"/>
      <c r="DG1832" s="14"/>
      <c r="DH1832" s="14"/>
      <c r="DI1832" s="14"/>
      <c r="DJ1832" s="14"/>
      <c r="DK1832" s="14"/>
      <c r="DL1832" s="14"/>
      <c r="DM1832" s="14"/>
      <c r="DN1832" s="14"/>
      <c r="DO1832" s="14"/>
      <c r="DP1832" s="14"/>
      <c r="DQ1832" s="14"/>
      <c r="DR1832" s="14"/>
      <c r="DS1832" s="14"/>
      <c r="DT1832" s="14"/>
      <c r="DU1832" s="14"/>
      <c r="DV1832" s="14"/>
      <c r="DW1832" s="14"/>
      <c r="DX1832" s="14"/>
      <c r="DY1832" s="14"/>
      <c r="DZ1832" s="14"/>
      <c r="EA1832" s="14"/>
      <c r="EB1832" s="14"/>
      <c r="EC1832" s="14"/>
      <c r="ED1832" s="14"/>
      <c r="EE1832" s="14"/>
      <c r="EF1832" s="14"/>
      <c r="EG1832" s="14"/>
      <c r="EH1832" s="14"/>
      <c r="EI1832" s="14"/>
      <c r="EJ1832" s="14"/>
      <c r="EK1832" s="14"/>
      <c r="EL1832" s="14"/>
      <c r="EM1832" s="14"/>
      <c r="EN1832" s="14"/>
      <c r="EO1832" s="14"/>
      <c r="EP1832" s="14"/>
      <c r="EQ1832" s="14"/>
      <c r="ER1832" s="14"/>
      <c r="ES1832" s="14"/>
      <c r="ET1832" s="14"/>
      <c r="EU1832" s="14"/>
      <c r="EV1832" s="14"/>
      <c r="EW1832" s="14"/>
      <c r="EX1832" s="14"/>
      <c r="EY1832" s="14"/>
      <c r="EZ1832" s="14"/>
      <c r="FA1832" s="14"/>
      <c r="FB1832" s="14"/>
      <c r="FC1832" s="14"/>
      <c r="FD1832" s="14"/>
      <c r="FE1832" s="14"/>
      <c r="FF1832" s="14"/>
      <c r="FG1832" s="14"/>
      <c r="FH1832" s="14"/>
      <c r="FI1832" s="14"/>
      <c r="FJ1832" s="14"/>
      <c r="FK1832" s="14"/>
      <c r="FL1832" s="14"/>
      <c r="FM1832" s="14"/>
      <c r="FN1832" s="14"/>
      <c r="FO1832" s="14"/>
      <c r="FP1832" s="14"/>
      <c r="FQ1832" s="14"/>
      <c r="FR1832" s="14"/>
      <c r="FS1832" s="14"/>
      <c r="FT1832" s="14"/>
      <c r="FU1832" s="14"/>
      <c r="FV1832" s="14"/>
      <c r="FW1832" s="14"/>
      <c r="FX1832" s="14"/>
      <c r="FY1832" s="14"/>
      <c r="FZ1832" s="14"/>
      <c r="GA1832" s="14"/>
      <c r="GB1832" s="14"/>
      <c r="GC1832" s="14"/>
      <c r="GD1832" s="14"/>
      <c r="GE1832" s="14"/>
      <c r="GF1832" s="14"/>
      <c r="GG1832" s="14"/>
      <c r="GH1832" s="14"/>
      <c r="GI1832" s="14"/>
      <c r="GJ1832" s="14"/>
      <c r="GK1832" s="14"/>
      <c r="GL1832" s="14"/>
      <c r="GM1832" s="14"/>
      <c r="GN1832" s="14"/>
      <c r="GO1832" s="14"/>
      <c r="GP1832" s="14"/>
      <c r="GQ1832" s="14"/>
      <c r="GR1832" s="14"/>
      <c r="GS1832" s="14"/>
      <c r="GT1832" s="14"/>
      <c r="GU1832" s="14"/>
      <c r="GV1832" s="14"/>
      <c r="GW1832" s="14"/>
      <c r="GX1832" s="14"/>
      <c r="GY1832" s="14"/>
      <c r="GZ1832" s="14"/>
      <c r="HA1832" s="14"/>
      <c r="HB1832" s="14"/>
      <c r="HC1832" s="14"/>
      <c r="HD1832" s="14"/>
      <c r="HE1832" s="14"/>
      <c r="HF1832" s="14"/>
      <c r="HG1832" s="14"/>
      <c r="HH1832" s="14"/>
      <c r="HI1832" s="14"/>
      <c r="HJ1832" s="14"/>
      <c r="HK1832" s="14"/>
      <c r="HL1832" s="14"/>
      <c r="HM1832" s="14"/>
      <c r="HN1832" s="14"/>
      <c r="HO1832" s="14"/>
      <c r="HP1832" s="14"/>
      <c r="HQ1832" s="14"/>
      <c r="HR1832" s="14"/>
      <c r="HS1832" s="14"/>
      <c r="HT1832" s="14"/>
      <c r="HU1832" s="14"/>
      <c r="HV1832" s="14"/>
      <c r="HW1832" s="14"/>
      <c r="HX1832" s="14"/>
      <c r="HY1832" s="14"/>
      <c r="HZ1832" s="14"/>
      <c r="IA1832" s="14"/>
      <c r="IB1832" s="14"/>
      <c r="IC1832" s="14"/>
      <c r="ID1832" s="14"/>
      <c r="IE1832" s="14"/>
      <c r="IF1832" s="14"/>
      <c r="IG1832" s="14"/>
      <c r="IH1832" s="14"/>
      <c r="II1832" s="14"/>
      <c r="IJ1832" s="14"/>
      <c r="IK1832" s="14"/>
      <c r="IL1832" s="14"/>
      <c r="IM1832" s="14"/>
    </row>
    <row r="1833" spans="1:247" s="13" customFormat="1" ht="27.75" customHeight="1">
      <c r="A1833" s="94" t="s">
        <v>1171</v>
      </c>
      <c r="B1833" s="93" t="s">
        <v>160</v>
      </c>
      <c r="C1833" s="95" t="s">
        <v>1172</v>
      </c>
      <c r="D1833" s="93"/>
      <c r="E1833" s="24" t="s">
        <v>23</v>
      </c>
      <c r="F1833" s="116">
        <v>72.77</v>
      </c>
      <c r="G1833" s="116">
        <v>30.67</v>
      </c>
      <c r="H1833" s="50" t="s">
        <v>745</v>
      </c>
      <c r="I1833" s="50" t="s">
        <v>354</v>
      </c>
      <c r="J1833" s="62">
        <v>1</v>
      </c>
      <c r="K1833" s="36"/>
      <c r="L1833" s="107"/>
      <c r="M1833" s="107"/>
      <c r="N1833" s="107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  <c r="AI1833" s="14"/>
      <c r="AJ1833" s="14"/>
      <c r="AK1833" s="14"/>
      <c r="AL1833" s="14"/>
      <c r="AM1833" s="14"/>
      <c r="AN1833" s="14"/>
      <c r="AO1833" s="14"/>
      <c r="AP1833" s="14"/>
      <c r="AQ1833" s="14"/>
      <c r="AR1833" s="14"/>
      <c r="AS1833" s="14"/>
      <c r="AT1833" s="14"/>
      <c r="AU1833" s="14"/>
      <c r="AV1833" s="14"/>
      <c r="AW1833" s="14"/>
      <c r="AX1833" s="14"/>
      <c r="AY1833" s="14"/>
      <c r="AZ1833" s="14"/>
      <c r="BA1833" s="14"/>
      <c r="BB1833" s="14"/>
      <c r="BC1833" s="14"/>
      <c r="BD1833" s="14"/>
      <c r="BE1833" s="14"/>
      <c r="BF1833" s="14"/>
      <c r="BG1833" s="14"/>
      <c r="BH1833" s="14"/>
      <c r="BI1833" s="14"/>
      <c r="BJ1833" s="14"/>
      <c r="BK1833" s="14"/>
      <c r="BL1833" s="14"/>
      <c r="BM1833" s="14"/>
      <c r="BN1833" s="14"/>
      <c r="BO1833" s="14"/>
      <c r="BP1833" s="14"/>
      <c r="BQ1833" s="14"/>
      <c r="BR1833" s="14"/>
      <c r="BS1833" s="14"/>
      <c r="BT1833" s="14"/>
      <c r="BU1833" s="14"/>
      <c r="BV1833" s="14"/>
      <c r="BW1833" s="14"/>
      <c r="BX1833" s="14"/>
      <c r="BY1833" s="14"/>
      <c r="BZ1833" s="14"/>
      <c r="CA1833" s="14"/>
      <c r="CB1833" s="14"/>
      <c r="CC1833" s="14"/>
      <c r="CD1833" s="14"/>
      <c r="CE1833" s="14"/>
      <c r="CF1833" s="14"/>
      <c r="CG1833" s="14"/>
      <c r="CH1833" s="14"/>
      <c r="CI1833" s="14"/>
      <c r="CJ1833" s="14"/>
      <c r="CK1833" s="14"/>
      <c r="CL1833" s="14"/>
      <c r="CM1833" s="14"/>
      <c r="CN1833" s="14"/>
      <c r="CO1833" s="14"/>
      <c r="CP1833" s="14"/>
      <c r="CQ1833" s="14"/>
      <c r="CR1833" s="14"/>
      <c r="CS1833" s="14"/>
      <c r="CT1833" s="14"/>
      <c r="CU1833" s="14"/>
      <c r="CV1833" s="14"/>
      <c r="CW1833" s="14"/>
      <c r="CX1833" s="14"/>
      <c r="CY1833" s="14"/>
      <c r="CZ1833" s="14"/>
      <c r="DA1833" s="14"/>
      <c r="DB1833" s="14"/>
      <c r="DC1833" s="14"/>
      <c r="DD1833" s="14"/>
      <c r="DE1833" s="14"/>
      <c r="DF1833" s="14"/>
      <c r="DG1833" s="14"/>
      <c r="DH1833" s="14"/>
      <c r="DI1833" s="14"/>
      <c r="DJ1833" s="14"/>
      <c r="DK1833" s="14"/>
      <c r="DL1833" s="14"/>
      <c r="DM1833" s="14"/>
      <c r="DN1833" s="14"/>
      <c r="DO1833" s="14"/>
      <c r="DP1833" s="14"/>
      <c r="DQ1833" s="14"/>
      <c r="DR1833" s="14"/>
      <c r="DS1833" s="14"/>
      <c r="DT1833" s="14"/>
      <c r="DU1833" s="14"/>
      <c r="DV1833" s="14"/>
      <c r="DW1833" s="14"/>
      <c r="DX1833" s="14"/>
      <c r="DY1833" s="14"/>
      <c r="DZ1833" s="14"/>
      <c r="EA1833" s="14"/>
      <c r="EB1833" s="14"/>
      <c r="EC1833" s="14"/>
      <c r="ED1833" s="14"/>
      <c r="EE1833" s="14"/>
      <c r="EF1833" s="14"/>
      <c r="EG1833" s="14"/>
      <c r="EH1833" s="14"/>
      <c r="EI1833" s="14"/>
      <c r="EJ1833" s="14"/>
      <c r="EK1833" s="14"/>
      <c r="EL1833" s="14"/>
      <c r="EM1833" s="14"/>
      <c r="EN1833" s="14"/>
      <c r="EO1833" s="14"/>
      <c r="EP1833" s="14"/>
      <c r="EQ1833" s="14"/>
      <c r="ER1833" s="14"/>
      <c r="ES1833" s="14"/>
      <c r="ET1833" s="14"/>
      <c r="EU1833" s="14"/>
      <c r="EV1833" s="14"/>
      <c r="EW1833" s="14"/>
      <c r="EX1833" s="14"/>
      <c r="EY1833" s="14"/>
      <c r="EZ1833" s="14"/>
      <c r="FA1833" s="14"/>
      <c r="FB1833" s="14"/>
      <c r="FC1833" s="14"/>
      <c r="FD1833" s="14"/>
      <c r="FE1833" s="14"/>
      <c r="FF1833" s="14"/>
      <c r="FG1833" s="14"/>
      <c r="FH1833" s="14"/>
      <c r="FI1833" s="14"/>
      <c r="FJ1833" s="14"/>
      <c r="FK1833" s="14"/>
      <c r="FL1833" s="14"/>
      <c r="FM1833" s="14"/>
      <c r="FN1833" s="14"/>
      <c r="FO1833" s="14"/>
      <c r="FP1833" s="14"/>
      <c r="FQ1833" s="14"/>
      <c r="FR1833" s="14"/>
      <c r="FS1833" s="14"/>
      <c r="FT1833" s="14"/>
      <c r="FU1833" s="14"/>
      <c r="FV1833" s="14"/>
      <c r="FW1833" s="14"/>
      <c r="FX1833" s="14"/>
      <c r="FY1833" s="14"/>
      <c r="FZ1833" s="14"/>
      <c r="GA1833" s="14"/>
      <c r="GB1833" s="14"/>
      <c r="GC1833" s="14"/>
      <c r="GD1833" s="14"/>
      <c r="GE1833" s="14"/>
      <c r="GF1833" s="14"/>
      <c r="GG1833" s="14"/>
      <c r="GH1833" s="14"/>
      <c r="GI1833" s="14"/>
      <c r="GJ1833" s="14"/>
      <c r="GK1833" s="14"/>
      <c r="GL1833" s="14"/>
      <c r="GM1833" s="14"/>
      <c r="GN1833" s="14"/>
      <c r="GO1833" s="14"/>
      <c r="GP1833" s="14"/>
      <c r="GQ1833" s="14"/>
      <c r="GR1833" s="14"/>
      <c r="GS1833" s="14"/>
      <c r="GT1833" s="14"/>
      <c r="GU1833" s="14"/>
      <c r="GV1833" s="14"/>
      <c r="GW1833" s="14"/>
      <c r="GX1833" s="14"/>
      <c r="GY1833" s="14"/>
      <c r="GZ1833" s="14"/>
      <c r="HA1833" s="14"/>
      <c r="HB1833" s="14"/>
      <c r="HC1833" s="14"/>
      <c r="HD1833" s="14"/>
      <c r="HE1833" s="14"/>
      <c r="HF1833" s="14"/>
      <c r="HG1833" s="14"/>
      <c r="HH1833" s="14"/>
      <c r="HI1833" s="14"/>
      <c r="HJ1833" s="14"/>
      <c r="HK1833" s="14"/>
      <c r="HL1833" s="14"/>
      <c r="HM1833" s="14"/>
      <c r="HN1833" s="14"/>
      <c r="HO1833" s="14"/>
      <c r="HP1833" s="14"/>
      <c r="HQ1833" s="14"/>
      <c r="HR1833" s="14"/>
      <c r="HS1833" s="14"/>
      <c r="HT1833" s="14"/>
      <c r="HU1833" s="14"/>
      <c r="HV1833" s="14"/>
      <c r="HW1833" s="14"/>
      <c r="HX1833" s="14"/>
      <c r="HY1833" s="14"/>
      <c r="HZ1833" s="14"/>
      <c r="IA1833" s="14"/>
      <c r="IB1833" s="14"/>
      <c r="IC1833" s="14"/>
      <c r="ID1833" s="14"/>
      <c r="IE1833" s="14"/>
      <c r="IF1833" s="14"/>
      <c r="IG1833" s="14"/>
      <c r="IH1833" s="14"/>
      <c r="II1833" s="14"/>
      <c r="IJ1833" s="14"/>
      <c r="IK1833" s="14"/>
      <c r="IL1833" s="14"/>
      <c r="IM1833" s="14"/>
    </row>
    <row r="1834" spans="1:247" s="13" customFormat="1" ht="27.75" customHeight="1">
      <c r="A1834" s="94" t="s">
        <v>1171</v>
      </c>
      <c r="B1834" s="93" t="s">
        <v>539</v>
      </c>
      <c r="C1834" s="95" t="s">
        <v>1172</v>
      </c>
      <c r="D1834" s="93"/>
      <c r="E1834" s="24" t="s">
        <v>23</v>
      </c>
      <c r="F1834" s="116">
        <v>57.19</v>
      </c>
      <c r="G1834" s="116">
        <v>24.16</v>
      </c>
      <c r="H1834" s="50" t="s">
        <v>745</v>
      </c>
      <c r="I1834" s="50" t="s">
        <v>354</v>
      </c>
      <c r="J1834" s="62"/>
      <c r="K1834" s="36">
        <v>18</v>
      </c>
      <c r="L1834" s="107"/>
      <c r="M1834" s="107"/>
      <c r="N1834" s="107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  <c r="AI1834" s="14"/>
      <c r="AJ1834" s="14"/>
      <c r="AK1834" s="14"/>
      <c r="AL1834" s="14"/>
      <c r="AM1834" s="14"/>
      <c r="AN1834" s="14"/>
      <c r="AO1834" s="14"/>
      <c r="AP1834" s="14"/>
      <c r="AQ1834" s="14"/>
      <c r="AR1834" s="14"/>
      <c r="AS1834" s="14"/>
      <c r="AT1834" s="14"/>
      <c r="AU1834" s="14"/>
      <c r="AV1834" s="14"/>
      <c r="AW1834" s="14"/>
      <c r="AX1834" s="14"/>
      <c r="AY1834" s="14"/>
      <c r="AZ1834" s="14"/>
      <c r="BA1834" s="14"/>
      <c r="BB1834" s="14"/>
      <c r="BC1834" s="14"/>
      <c r="BD1834" s="14"/>
      <c r="BE1834" s="14"/>
      <c r="BF1834" s="14"/>
      <c r="BG1834" s="14"/>
      <c r="BH1834" s="14"/>
      <c r="BI1834" s="14"/>
      <c r="BJ1834" s="14"/>
      <c r="BK1834" s="14"/>
      <c r="BL1834" s="14"/>
      <c r="BM1834" s="14"/>
      <c r="BN1834" s="14"/>
      <c r="BO1834" s="14"/>
      <c r="BP1834" s="14"/>
      <c r="BQ1834" s="14"/>
      <c r="BR1834" s="14"/>
      <c r="BS1834" s="14"/>
      <c r="BT1834" s="14"/>
      <c r="BU1834" s="14"/>
      <c r="BV1834" s="14"/>
      <c r="BW1834" s="14"/>
      <c r="BX1834" s="14"/>
      <c r="BY1834" s="14"/>
      <c r="BZ1834" s="14"/>
      <c r="CA1834" s="14"/>
      <c r="CB1834" s="14"/>
      <c r="CC1834" s="14"/>
      <c r="CD1834" s="14"/>
      <c r="CE1834" s="14"/>
      <c r="CF1834" s="14"/>
      <c r="CG1834" s="14"/>
      <c r="CH1834" s="14"/>
      <c r="CI1834" s="14"/>
      <c r="CJ1834" s="14"/>
      <c r="CK1834" s="14"/>
      <c r="CL1834" s="14"/>
      <c r="CM1834" s="14"/>
      <c r="CN1834" s="14"/>
      <c r="CO1834" s="14"/>
      <c r="CP1834" s="14"/>
      <c r="CQ1834" s="14"/>
      <c r="CR1834" s="14"/>
      <c r="CS1834" s="14"/>
      <c r="CT1834" s="14"/>
      <c r="CU1834" s="14"/>
      <c r="CV1834" s="14"/>
      <c r="CW1834" s="14"/>
      <c r="CX1834" s="14"/>
      <c r="CY1834" s="14"/>
      <c r="CZ1834" s="14"/>
      <c r="DA1834" s="14"/>
      <c r="DB1834" s="14"/>
      <c r="DC1834" s="14"/>
      <c r="DD1834" s="14"/>
      <c r="DE1834" s="14"/>
      <c r="DF1834" s="14"/>
      <c r="DG1834" s="14"/>
      <c r="DH1834" s="14"/>
      <c r="DI1834" s="14"/>
      <c r="DJ1834" s="14"/>
      <c r="DK1834" s="14"/>
      <c r="DL1834" s="14"/>
      <c r="DM1834" s="14"/>
      <c r="DN1834" s="14"/>
      <c r="DO1834" s="14"/>
      <c r="DP1834" s="14"/>
      <c r="DQ1834" s="14"/>
      <c r="DR1834" s="14"/>
      <c r="DS1834" s="14"/>
      <c r="DT1834" s="14"/>
      <c r="DU1834" s="14"/>
      <c r="DV1834" s="14"/>
      <c r="DW1834" s="14"/>
      <c r="DX1834" s="14"/>
      <c r="DY1834" s="14"/>
      <c r="DZ1834" s="14"/>
      <c r="EA1834" s="14"/>
      <c r="EB1834" s="14"/>
      <c r="EC1834" s="14"/>
      <c r="ED1834" s="14"/>
      <c r="EE1834" s="14"/>
      <c r="EF1834" s="14"/>
      <c r="EG1834" s="14"/>
      <c r="EH1834" s="14"/>
      <c r="EI1834" s="14"/>
      <c r="EJ1834" s="14"/>
      <c r="EK1834" s="14"/>
      <c r="EL1834" s="14"/>
      <c r="EM1834" s="14"/>
      <c r="EN1834" s="14"/>
      <c r="EO1834" s="14"/>
      <c r="EP1834" s="14"/>
      <c r="EQ1834" s="14"/>
      <c r="ER1834" s="14"/>
      <c r="ES1834" s="14"/>
      <c r="ET1834" s="14"/>
      <c r="EU1834" s="14"/>
      <c r="EV1834" s="14"/>
      <c r="EW1834" s="14"/>
      <c r="EX1834" s="14"/>
      <c r="EY1834" s="14"/>
      <c r="EZ1834" s="14"/>
      <c r="FA1834" s="14"/>
      <c r="FB1834" s="14"/>
      <c r="FC1834" s="14"/>
      <c r="FD1834" s="14"/>
      <c r="FE1834" s="14"/>
      <c r="FF1834" s="14"/>
      <c r="FG1834" s="14"/>
      <c r="FH1834" s="14"/>
      <c r="FI1834" s="14"/>
      <c r="FJ1834" s="14"/>
      <c r="FK1834" s="14"/>
      <c r="FL1834" s="14"/>
      <c r="FM1834" s="14"/>
      <c r="FN1834" s="14"/>
      <c r="FO1834" s="14"/>
      <c r="FP1834" s="14"/>
      <c r="FQ1834" s="14"/>
      <c r="FR1834" s="14"/>
      <c r="FS1834" s="14"/>
      <c r="FT1834" s="14"/>
      <c r="FU1834" s="14"/>
      <c r="FV1834" s="14"/>
      <c r="FW1834" s="14"/>
      <c r="FX1834" s="14"/>
      <c r="FY1834" s="14"/>
      <c r="FZ1834" s="14"/>
      <c r="GA1834" s="14"/>
      <c r="GB1834" s="14"/>
      <c r="GC1834" s="14"/>
      <c r="GD1834" s="14"/>
      <c r="GE1834" s="14"/>
      <c r="GF1834" s="14"/>
      <c r="GG1834" s="14"/>
      <c r="GH1834" s="14"/>
      <c r="GI1834" s="14"/>
      <c r="GJ1834" s="14"/>
      <c r="GK1834" s="14"/>
      <c r="GL1834" s="14"/>
      <c r="GM1834" s="14"/>
      <c r="GN1834" s="14"/>
      <c r="GO1834" s="14"/>
      <c r="GP1834" s="14"/>
      <c r="GQ1834" s="14"/>
      <c r="GR1834" s="14"/>
      <c r="GS1834" s="14"/>
      <c r="GT1834" s="14"/>
      <c r="GU1834" s="14"/>
      <c r="GV1834" s="14"/>
      <c r="GW1834" s="14"/>
      <c r="GX1834" s="14"/>
      <c r="GY1834" s="14"/>
      <c r="GZ1834" s="14"/>
      <c r="HA1834" s="14"/>
      <c r="HB1834" s="14"/>
      <c r="HC1834" s="14"/>
      <c r="HD1834" s="14"/>
      <c r="HE1834" s="14"/>
      <c r="HF1834" s="14"/>
      <c r="HG1834" s="14"/>
      <c r="HH1834" s="14"/>
      <c r="HI1834" s="14"/>
      <c r="HJ1834" s="14"/>
      <c r="HK1834" s="14"/>
      <c r="HL1834" s="14"/>
      <c r="HM1834" s="14"/>
      <c r="HN1834" s="14"/>
      <c r="HO1834" s="14"/>
      <c r="HP1834" s="14"/>
      <c r="HQ1834" s="14"/>
      <c r="HR1834" s="14"/>
      <c r="HS1834" s="14"/>
      <c r="HT1834" s="14"/>
      <c r="HU1834" s="14"/>
      <c r="HV1834" s="14"/>
      <c r="HW1834" s="14"/>
      <c r="HX1834" s="14"/>
      <c r="HY1834" s="14"/>
      <c r="HZ1834" s="14"/>
      <c r="IA1834" s="14"/>
      <c r="IB1834" s="14"/>
      <c r="IC1834" s="14"/>
      <c r="ID1834" s="14"/>
      <c r="IE1834" s="14"/>
      <c r="IF1834" s="14"/>
      <c r="IG1834" s="14"/>
      <c r="IH1834" s="14"/>
      <c r="II1834" s="14"/>
      <c r="IJ1834" s="14"/>
      <c r="IK1834" s="14"/>
      <c r="IL1834" s="14"/>
      <c r="IM1834" s="14"/>
    </row>
    <row r="1835" spans="1:247" s="13" customFormat="1" ht="27.75" customHeight="1">
      <c r="A1835" s="94" t="s">
        <v>1171</v>
      </c>
      <c r="B1835" s="93" t="s">
        <v>636</v>
      </c>
      <c r="C1835" s="95" t="s">
        <v>1172</v>
      </c>
      <c r="D1835" s="93"/>
      <c r="E1835" s="24" t="s">
        <v>23</v>
      </c>
      <c r="F1835" s="116">
        <v>48.25</v>
      </c>
      <c r="G1835" s="116">
        <v>20.39</v>
      </c>
      <c r="H1835" s="50" t="s">
        <v>745</v>
      </c>
      <c r="I1835" s="50" t="s">
        <v>354</v>
      </c>
      <c r="J1835" s="62"/>
      <c r="K1835" s="36">
        <v>12</v>
      </c>
      <c r="L1835" s="107"/>
      <c r="M1835" s="107"/>
      <c r="N1835" s="107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  <c r="AK1835" s="14"/>
      <c r="AL1835" s="14"/>
      <c r="AM1835" s="14"/>
      <c r="AN1835" s="14"/>
      <c r="AO1835" s="14"/>
      <c r="AP1835" s="14"/>
      <c r="AQ1835" s="14"/>
      <c r="AR1835" s="14"/>
      <c r="AS1835" s="14"/>
      <c r="AT1835" s="14"/>
      <c r="AU1835" s="14"/>
      <c r="AV1835" s="14"/>
      <c r="AW1835" s="14"/>
      <c r="AX1835" s="14"/>
      <c r="AY1835" s="14"/>
      <c r="AZ1835" s="14"/>
      <c r="BA1835" s="14"/>
      <c r="BB1835" s="14"/>
      <c r="BC1835" s="14"/>
      <c r="BD1835" s="14"/>
      <c r="BE1835" s="14"/>
      <c r="BF1835" s="14"/>
      <c r="BG1835" s="14"/>
      <c r="BH1835" s="14"/>
      <c r="BI1835" s="14"/>
      <c r="BJ1835" s="14"/>
      <c r="BK1835" s="14"/>
      <c r="BL1835" s="14"/>
      <c r="BM1835" s="14"/>
      <c r="BN1835" s="14"/>
      <c r="BO1835" s="14"/>
      <c r="BP1835" s="14"/>
      <c r="BQ1835" s="14"/>
      <c r="BR1835" s="14"/>
      <c r="BS1835" s="14"/>
      <c r="BT1835" s="14"/>
      <c r="BU1835" s="14"/>
      <c r="BV1835" s="14"/>
      <c r="BW1835" s="14"/>
      <c r="BX1835" s="14"/>
      <c r="BY1835" s="14"/>
      <c r="BZ1835" s="14"/>
      <c r="CA1835" s="14"/>
      <c r="CB1835" s="14"/>
      <c r="CC1835" s="14"/>
      <c r="CD1835" s="14"/>
      <c r="CE1835" s="14"/>
      <c r="CF1835" s="14"/>
      <c r="CG1835" s="14"/>
      <c r="CH1835" s="14"/>
      <c r="CI1835" s="14"/>
      <c r="CJ1835" s="14"/>
      <c r="CK1835" s="14"/>
      <c r="CL1835" s="14"/>
      <c r="CM1835" s="14"/>
      <c r="CN1835" s="14"/>
      <c r="CO1835" s="14"/>
      <c r="CP1835" s="14"/>
      <c r="CQ1835" s="14"/>
      <c r="CR1835" s="14"/>
      <c r="CS1835" s="14"/>
      <c r="CT1835" s="14"/>
      <c r="CU1835" s="14"/>
      <c r="CV1835" s="14"/>
      <c r="CW1835" s="14"/>
      <c r="CX1835" s="14"/>
      <c r="CY1835" s="14"/>
      <c r="CZ1835" s="14"/>
      <c r="DA1835" s="14"/>
      <c r="DB1835" s="14"/>
      <c r="DC1835" s="14"/>
      <c r="DD1835" s="14"/>
      <c r="DE1835" s="14"/>
      <c r="DF1835" s="14"/>
      <c r="DG1835" s="14"/>
      <c r="DH1835" s="14"/>
      <c r="DI1835" s="14"/>
      <c r="DJ1835" s="14"/>
      <c r="DK1835" s="14"/>
      <c r="DL1835" s="14"/>
      <c r="DM1835" s="14"/>
      <c r="DN1835" s="14"/>
      <c r="DO1835" s="14"/>
      <c r="DP1835" s="14"/>
      <c r="DQ1835" s="14"/>
      <c r="DR1835" s="14"/>
      <c r="DS1835" s="14"/>
      <c r="DT1835" s="14"/>
      <c r="DU1835" s="14"/>
      <c r="DV1835" s="14"/>
      <c r="DW1835" s="14"/>
      <c r="DX1835" s="14"/>
      <c r="DY1835" s="14"/>
      <c r="DZ1835" s="14"/>
      <c r="EA1835" s="14"/>
      <c r="EB1835" s="14"/>
      <c r="EC1835" s="14"/>
      <c r="ED1835" s="14"/>
      <c r="EE1835" s="14"/>
      <c r="EF1835" s="14"/>
      <c r="EG1835" s="14"/>
      <c r="EH1835" s="14"/>
      <c r="EI1835" s="14"/>
      <c r="EJ1835" s="14"/>
      <c r="EK1835" s="14"/>
      <c r="EL1835" s="14"/>
      <c r="EM1835" s="14"/>
      <c r="EN1835" s="14"/>
      <c r="EO1835" s="14"/>
      <c r="EP1835" s="14"/>
      <c r="EQ1835" s="14"/>
      <c r="ER1835" s="14"/>
      <c r="ES1835" s="14"/>
      <c r="ET1835" s="14"/>
      <c r="EU1835" s="14"/>
      <c r="EV1835" s="14"/>
      <c r="EW1835" s="14"/>
      <c r="EX1835" s="14"/>
      <c r="EY1835" s="14"/>
      <c r="EZ1835" s="14"/>
      <c r="FA1835" s="14"/>
      <c r="FB1835" s="14"/>
      <c r="FC1835" s="14"/>
      <c r="FD1835" s="14"/>
      <c r="FE1835" s="14"/>
      <c r="FF1835" s="14"/>
      <c r="FG1835" s="14"/>
      <c r="FH1835" s="14"/>
      <c r="FI1835" s="14"/>
      <c r="FJ1835" s="14"/>
      <c r="FK1835" s="14"/>
      <c r="FL1835" s="14"/>
      <c r="FM1835" s="14"/>
      <c r="FN1835" s="14"/>
      <c r="FO1835" s="14"/>
      <c r="FP1835" s="14"/>
      <c r="FQ1835" s="14"/>
      <c r="FR1835" s="14"/>
      <c r="FS1835" s="14"/>
      <c r="FT1835" s="14"/>
      <c r="FU1835" s="14"/>
      <c r="FV1835" s="14"/>
      <c r="FW1835" s="14"/>
      <c r="FX1835" s="14"/>
      <c r="FY1835" s="14"/>
      <c r="FZ1835" s="14"/>
      <c r="GA1835" s="14"/>
      <c r="GB1835" s="14"/>
      <c r="GC1835" s="14"/>
      <c r="GD1835" s="14"/>
      <c r="GE1835" s="14"/>
      <c r="GF1835" s="14"/>
      <c r="GG1835" s="14"/>
      <c r="GH1835" s="14"/>
      <c r="GI1835" s="14"/>
      <c r="GJ1835" s="14"/>
      <c r="GK1835" s="14"/>
      <c r="GL1835" s="14"/>
      <c r="GM1835" s="14"/>
      <c r="GN1835" s="14"/>
      <c r="GO1835" s="14"/>
      <c r="GP1835" s="14"/>
      <c r="GQ1835" s="14"/>
      <c r="GR1835" s="14"/>
      <c r="GS1835" s="14"/>
      <c r="GT1835" s="14"/>
      <c r="GU1835" s="14"/>
      <c r="GV1835" s="14"/>
      <c r="GW1835" s="14"/>
      <c r="GX1835" s="14"/>
      <c r="GY1835" s="14"/>
      <c r="GZ1835" s="14"/>
      <c r="HA1835" s="14"/>
      <c r="HB1835" s="14"/>
      <c r="HC1835" s="14"/>
      <c r="HD1835" s="14"/>
      <c r="HE1835" s="14"/>
      <c r="HF1835" s="14"/>
      <c r="HG1835" s="14"/>
      <c r="HH1835" s="14"/>
      <c r="HI1835" s="14"/>
      <c r="HJ1835" s="14"/>
      <c r="HK1835" s="14"/>
      <c r="HL1835" s="14"/>
      <c r="HM1835" s="14"/>
      <c r="HN1835" s="14"/>
      <c r="HO1835" s="14"/>
      <c r="HP1835" s="14"/>
      <c r="HQ1835" s="14"/>
      <c r="HR1835" s="14"/>
      <c r="HS1835" s="14"/>
      <c r="HT1835" s="14"/>
      <c r="HU1835" s="14"/>
      <c r="HV1835" s="14"/>
      <c r="HW1835" s="14"/>
      <c r="HX1835" s="14"/>
      <c r="HY1835" s="14"/>
      <c r="HZ1835" s="14"/>
      <c r="IA1835" s="14"/>
      <c r="IB1835" s="14"/>
      <c r="IC1835" s="14"/>
      <c r="ID1835" s="14"/>
      <c r="IE1835" s="14"/>
      <c r="IF1835" s="14"/>
      <c r="IG1835" s="14"/>
      <c r="IH1835" s="14"/>
      <c r="II1835" s="14"/>
      <c r="IJ1835" s="14"/>
      <c r="IK1835" s="14"/>
      <c r="IL1835" s="14"/>
      <c r="IM1835" s="14"/>
    </row>
    <row r="1836" spans="1:247" s="13" customFormat="1" ht="27.75" customHeight="1">
      <c r="A1836" s="94" t="s">
        <v>1171</v>
      </c>
      <c r="B1836" s="93" t="s">
        <v>886</v>
      </c>
      <c r="C1836" s="95" t="s">
        <v>1172</v>
      </c>
      <c r="D1836" s="93"/>
      <c r="E1836" s="24" t="s">
        <v>23</v>
      </c>
      <c r="F1836" s="116">
        <v>50.13</v>
      </c>
      <c r="G1836" s="116">
        <v>21.15</v>
      </c>
      <c r="H1836" s="50" t="s">
        <v>745</v>
      </c>
      <c r="I1836" s="50" t="s">
        <v>354</v>
      </c>
      <c r="J1836" s="62"/>
      <c r="K1836" s="36">
        <v>10</v>
      </c>
      <c r="L1836" s="107"/>
      <c r="M1836" s="107"/>
      <c r="N1836" s="107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  <c r="AI1836" s="14"/>
      <c r="AJ1836" s="14"/>
      <c r="AK1836" s="14"/>
      <c r="AL1836" s="14"/>
      <c r="AM1836" s="14"/>
      <c r="AN1836" s="14"/>
      <c r="AO1836" s="14"/>
      <c r="AP1836" s="14"/>
      <c r="AQ1836" s="14"/>
      <c r="AR1836" s="14"/>
      <c r="AS1836" s="14"/>
      <c r="AT1836" s="14"/>
      <c r="AU1836" s="14"/>
      <c r="AV1836" s="14"/>
      <c r="AW1836" s="14"/>
      <c r="AX1836" s="14"/>
      <c r="AY1836" s="14"/>
      <c r="AZ1836" s="14"/>
      <c r="BA1836" s="14"/>
      <c r="BB1836" s="14"/>
      <c r="BC1836" s="14"/>
      <c r="BD1836" s="14"/>
      <c r="BE1836" s="14"/>
      <c r="BF1836" s="14"/>
      <c r="BG1836" s="14"/>
      <c r="BH1836" s="14"/>
      <c r="BI1836" s="14"/>
      <c r="BJ1836" s="14"/>
      <c r="BK1836" s="14"/>
      <c r="BL1836" s="14"/>
      <c r="BM1836" s="14"/>
      <c r="BN1836" s="14"/>
      <c r="BO1836" s="14"/>
      <c r="BP1836" s="14"/>
      <c r="BQ1836" s="14"/>
      <c r="BR1836" s="14"/>
      <c r="BS1836" s="14"/>
      <c r="BT1836" s="14"/>
      <c r="BU1836" s="14"/>
      <c r="BV1836" s="14"/>
      <c r="BW1836" s="14"/>
      <c r="BX1836" s="14"/>
      <c r="BY1836" s="14"/>
      <c r="BZ1836" s="14"/>
      <c r="CA1836" s="14"/>
      <c r="CB1836" s="14"/>
      <c r="CC1836" s="14"/>
      <c r="CD1836" s="14"/>
      <c r="CE1836" s="14"/>
      <c r="CF1836" s="14"/>
      <c r="CG1836" s="14"/>
      <c r="CH1836" s="14"/>
      <c r="CI1836" s="14"/>
      <c r="CJ1836" s="14"/>
      <c r="CK1836" s="14"/>
      <c r="CL1836" s="14"/>
      <c r="CM1836" s="14"/>
      <c r="CN1836" s="14"/>
      <c r="CO1836" s="14"/>
      <c r="CP1836" s="14"/>
      <c r="CQ1836" s="14"/>
      <c r="CR1836" s="14"/>
      <c r="CS1836" s="14"/>
      <c r="CT1836" s="14"/>
      <c r="CU1836" s="14"/>
      <c r="CV1836" s="14"/>
      <c r="CW1836" s="14"/>
      <c r="CX1836" s="14"/>
      <c r="CY1836" s="14"/>
      <c r="CZ1836" s="14"/>
      <c r="DA1836" s="14"/>
      <c r="DB1836" s="14"/>
      <c r="DC1836" s="14"/>
      <c r="DD1836" s="14"/>
      <c r="DE1836" s="14"/>
      <c r="DF1836" s="14"/>
      <c r="DG1836" s="14"/>
      <c r="DH1836" s="14"/>
      <c r="DI1836" s="14"/>
      <c r="DJ1836" s="14"/>
      <c r="DK1836" s="14"/>
      <c r="DL1836" s="14"/>
      <c r="DM1836" s="14"/>
      <c r="DN1836" s="14"/>
      <c r="DO1836" s="14"/>
      <c r="DP1836" s="14"/>
      <c r="DQ1836" s="14"/>
      <c r="DR1836" s="14"/>
      <c r="DS1836" s="14"/>
      <c r="DT1836" s="14"/>
      <c r="DU1836" s="14"/>
      <c r="DV1836" s="14"/>
      <c r="DW1836" s="14"/>
      <c r="DX1836" s="14"/>
      <c r="DY1836" s="14"/>
      <c r="DZ1836" s="14"/>
      <c r="EA1836" s="14"/>
      <c r="EB1836" s="14"/>
      <c r="EC1836" s="14"/>
      <c r="ED1836" s="14"/>
      <c r="EE1836" s="14"/>
      <c r="EF1836" s="14"/>
      <c r="EG1836" s="14"/>
      <c r="EH1836" s="14"/>
      <c r="EI1836" s="14"/>
      <c r="EJ1836" s="14"/>
      <c r="EK1836" s="14"/>
      <c r="EL1836" s="14"/>
      <c r="EM1836" s="14"/>
      <c r="EN1836" s="14"/>
      <c r="EO1836" s="14"/>
      <c r="EP1836" s="14"/>
      <c r="EQ1836" s="14"/>
      <c r="ER1836" s="14"/>
      <c r="ES1836" s="14"/>
      <c r="ET1836" s="14"/>
      <c r="EU1836" s="14"/>
      <c r="EV1836" s="14"/>
      <c r="EW1836" s="14"/>
      <c r="EX1836" s="14"/>
      <c r="EY1836" s="14"/>
      <c r="EZ1836" s="14"/>
      <c r="FA1836" s="14"/>
      <c r="FB1836" s="14"/>
      <c r="FC1836" s="14"/>
      <c r="FD1836" s="14"/>
      <c r="FE1836" s="14"/>
      <c r="FF1836" s="14"/>
      <c r="FG1836" s="14"/>
      <c r="FH1836" s="14"/>
      <c r="FI1836" s="14"/>
      <c r="FJ1836" s="14"/>
      <c r="FK1836" s="14"/>
      <c r="FL1836" s="14"/>
      <c r="FM1836" s="14"/>
      <c r="FN1836" s="14"/>
      <c r="FO1836" s="14"/>
      <c r="FP1836" s="14"/>
      <c r="FQ1836" s="14"/>
      <c r="FR1836" s="14"/>
      <c r="FS1836" s="14"/>
      <c r="FT1836" s="14"/>
      <c r="FU1836" s="14"/>
      <c r="FV1836" s="14"/>
      <c r="FW1836" s="14"/>
      <c r="FX1836" s="14"/>
      <c r="FY1836" s="14"/>
      <c r="FZ1836" s="14"/>
      <c r="GA1836" s="14"/>
      <c r="GB1836" s="14"/>
      <c r="GC1836" s="14"/>
      <c r="GD1836" s="14"/>
      <c r="GE1836" s="14"/>
      <c r="GF1836" s="14"/>
      <c r="GG1836" s="14"/>
      <c r="GH1836" s="14"/>
      <c r="GI1836" s="14"/>
      <c r="GJ1836" s="14"/>
      <c r="GK1836" s="14"/>
      <c r="GL1836" s="14"/>
      <c r="GM1836" s="14"/>
      <c r="GN1836" s="14"/>
      <c r="GO1836" s="14"/>
      <c r="GP1836" s="14"/>
      <c r="GQ1836" s="14"/>
      <c r="GR1836" s="14"/>
      <c r="GS1836" s="14"/>
      <c r="GT1836" s="14"/>
      <c r="GU1836" s="14"/>
      <c r="GV1836" s="14"/>
      <c r="GW1836" s="14"/>
      <c r="GX1836" s="14"/>
      <c r="GY1836" s="14"/>
      <c r="GZ1836" s="14"/>
      <c r="HA1836" s="14"/>
      <c r="HB1836" s="14"/>
      <c r="HC1836" s="14"/>
      <c r="HD1836" s="14"/>
      <c r="HE1836" s="14"/>
      <c r="HF1836" s="14"/>
      <c r="HG1836" s="14"/>
      <c r="HH1836" s="14"/>
      <c r="HI1836" s="14"/>
      <c r="HJ1836" s="14"/>
      <c r="HK1836" s="14"/>
      <c r="HL1836" s="14"/>
      <c r="HM1836" s="14"/>
      <c r="HN1836" s="14"/>
      <c r="HO1836" s="14"/>
      <c r="HP1836" s="14"/>
      <c r="HQ1836" s="14"/>
      <c r="HR1836" s="14"/>
      <c r="HS1836" s="14"/>
      <c r="HT1836" s="14"/>
      <c r="HU1836" s="14"/>
      <c r="HV1836" s="14"/>
      <c r="HW1836" s="14"/>
      <c r="HX1836" s="14"/>
      <c r="HY1836" s="14"/>
      <c r="HZ1836" s="14"/>
      <c r="IA1836" s="14"/>
      <c r="IB1836" s="14"/>
      <c r="IC1836" s="14"/>
      <c r="ID1836" s="14"/>
      <c r="IE1836" s="14"/>
      <c r="IF1836" s="14"/>
      <c r="IG1836" s="14"/>
      <c r="IH1836" s="14"/>
      <c r="II1836" s="14"/>
      <c r="IJ1836" s="14"/>
      <c r="IK1836" s="14"/>
      <c r="IL1836" s="14"/>
      <c r="IM1836" s="14"/>
    </row>
    <row r="1837" spans="1:247" s="13" customFormat="1" ht="27.75" customHeight="1">
      <c r="A1837" s="94" t="s">
        <v>1171</v>
      </c>
      <c r="B1837" s="93" t="s">
        <v>157</v>
      </c>
      <c r="C1837" s="95" t="s">
        <v>1172</v>
      </c>
      <c r="D1837" s="93"/>
      <c r="E1837" s="24" t="s">
        <v>23</v>
      </c>
      <c r="F1837" s="116">
        <v>25.82</v>
      </c>
      <c r="G1837" s="116">
        <v>10.89</v>
      </c>
      <c r="H1837" s="50" t="s">
        <v>745</v>
      </c>
      <c r="I1837" s="50" t="s">
        <v>354</v>
      </c>
      <c r="J1837" s="62">
        <v>1</v>
      </c>
      <c r="K1837" s="36"/>
      <c r="L1837" s="107"/>
      <c r="M1837" s="107"/>
      <c r="N1837" s="107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  <c r="AI1837" s="14"/>
      <c r="AJ1837" s="14"/>
      <c r="AK1837" s="14"/>
      <c r="AL1837" s="14"/>
      <c r="AM1837" s="14"/>
      <c r="AN1837" s="14"/>
      <c r="AO1837" s="14"/>
      <c r="AP1837" s="14"/>
      <c r="AQ1837" s="14"/>
      <c r="AR1837" s="14"/>
      <c r="AS1837" s="14"/>
      <c r="AT1837" s="14"/>
      <c r="AU1837" s="14"/>
      <c r="AV1837" s="14"/>
      <c r="AW1837" s="14"/>
      <c r="AX1837" s="14"/>
      <c r="AY1837" s="14"/>
      <c r="AZ1837" s="14"/>
      <c r="BA1837" s="14"/>
      <c r="BB1837" s="14"/>
      <c r="BC1837" s="14"/>
      <c r="BD1837" s="14"/>
      <c r="BE1837" s="14"/>
      <c r="BF1837" s="14"/>
      <c r="BG1837" s="14"/>
      <c r="BH1837" s="14"/>
      <c r="BI1837" s="14"/>
      <c r="BJ1837" s="14"/>
      <c r="BK1837" s="14"/>
      <c r="BL1837" s="14"/>
      <c r="BM1837" s="14"/>
      <c r="BN1837" s="14"/>
      <c r="BO1837" s="14"/>
      <c r="BP1837" s="14"/>
      <c r="BQ1837" s="14"/>
      <c r="BR1837" s="14"/>
      <c r="BS1837" s="14"/>
      <c r="BT1837" s="14"/>
      <c r="BU1837" s="14"/>
      <c r="BV1837" s="14"/>
      <c r="BW1837" s="14"/>
      <c r="BX1837" s="14"/>
      <c r="BY1837" s="14"/>
      <c r="BZ1837" s="14"/>
      <c r="CA1837" s="14"/>
      <c r="CB1837" s="14"/>
      <c r="CC1837" s="14"/>
      <c r="CD1837" s="14"/>
      <c r="CE1837" s="14"/>
      <c r="CF1837" s="14"/>
      <c r="CG1837" s="14"/>
      <c r="CH1837" s="14"/>
      <c r="CI1837" s="14"/>
      <c r="CJ1837" s="14"/>
      <c r="CK1837" s="14"/>
      <c r="CL1837" s="14"/>
      <c r="CM1837" s="14"/>
      <c r="CN1837" s="14"/>
      <c r="CO1837" s="14"/>
      <c r="CP1837" s="14"/>
      <c r="CQ1837" s="14"/>
      <c r="CR1837" s="14"/>
      <c r="CS1837" s="14"/>
      <c r="CT1837" s="14"/>
      <c r="CU1837" s="14"/>
      <c r="CV1837" s="14"/>
      <c r="CW1837" s="14"/>
      <c r="CX1837" s="14"/>
      <c r="CY1837" s="14"/>
      <c r="CZ1837" s="14"/>
      <c r="DA1837" s="14"/>
      <c r="DB1837" s="14"/>
      <c r="DC1837" s="14"/>
      <c r="DD1837" s="14"/>
      <c r="DE1837" s="14"/>
      <c r="DF1837" s="14"/>
      <c r="DG1837" s="14"/>
      <c r="DH1837" s="14"/>
      <c r="DI1837" s="14"/>
      <c r="DJ1837" s="14"/>
      <c r="DK1837" s="14"/>
      <c r="DL1837" s="14"/>
      <c r="DM1837" s="14"/>
      <c r="DN1837" s="14"/>
      <c r="DO1837" s="14"/>
      <c r="DP1837" s="14"/>
      <c r="DQ1837" s="14"/>
      <c r="DR1837" s="14"/>
      <c r="DS1837" s="14"/>
      <c r="DT1837" s="14"/>
      <c r="DU1837" s="14"/>
      <c r="DV1837" s="14"/>
      <c r="DW1837" s="14"/>
      <c r="DX1837" s="14"/>
      <c r="DY1837" s="14"/>
      <c r="DZ1837" s="14"/>
      <c r="EA1837" s="14"/>
      <c r="EB1837" s="14"/>
      <c r="EC1837" s="14"/>
      <c r="ED1837" s="14"/>
      <c r="EE1837" s="14"/>
      <c r="EF1837" s="14"/>
      <c r="EG1837" s="14"/>
      <c r="EH1837" s="14"/>
      <c r="EI1837" s="14"/>
      <c r="EJ1837" s="14"/>
      <c r="EK1837" s="14"/>
      <c r="EL1837" s="14"/>
      <c r="EM1837" s="14"/>
      <c r="EN1837" s="14"/>
      <c r="EO1837" s="14"/>
      <c r="EP1837" s="14"/>
      <c r="EQ1837" s="14"/>
      <c r="ER1837" s="14"/>
      <c r="ES1837" s="14"/>
      <c r="ET1837" s="14"/>
      <c r="EU1837" s="14"/>
      <c r="EV1837" s="14"/>
      <c r="EW1837" s="14"/>
      <c r="EX1837" s="14"/>
      <c r="EY1837" s="14"/>
      <c r="EZ1837" s="14"/>
      <c r="FA1837" s="14"/>
      <c r="FB1837" s="14"/>
      <c r="FC1837" s="14"/>
      <c r="FD1837" s="14"/>
      <c r="FE1837" s="14"/>
      <c r="FF1837" s="14"/>
      <c r="FG1837" s="14"/>
      <c r="FH1837" s="14"/>
      <c r="FI1837" s="14"/>
      <c r="FJ1837" s="14"/>
      <c r="FK1837" s="14"/>
      <c r="FL1837" s="14"/>
      <c r="FM1837" s="14"/>
      <c r="FN1837" s="14"/>
      <c r="FO1837" s="14"/>
      <c r="FP1837" s="14"/>
      <c r="FQ1837" s="14"/>
      <c r="FR1837" s="14"/>
      <c r="FS1837" s="14"/>
      <c r="FT1837" s="14"/>
      <c r="FU1837" s="14"/>
      <c r="FV1837" s="14"/>
      <c r="FW1837" s="14"/>
      <c r="FX1837" s="14"/>
      <c r="FY1837" s="14"/>
      <c r="FZ1837" s="14"/>
      <c r="GA1837" s="14"/>
      <c r="GB1837" s="14"/>
      <c r="GC1837" s="14"/>
      <c r="GD1837" s="14"/>
      <c r="GE1837" s="14"/>
      <c r="GF1837" s="14"/>
      <c r="GG1837" s="14"/>
      <c r="GH1837" s="14"/>
      <c r="GI1837" s="14"/>
      <c r="GJ1837" s="14"/>
      <c r="GK1837" s="14"/>
      <c r="GL1837" s="14"/>
      <c r="GM1837" s="14"/>
      <c r="GN1837" s="14"/>
      <c r="GO1837" s="14"/>
      <c r="GP1837" s="14"/>
      <c r="GQ1837" s="14"/>
      <c r="GR1837" s="14"/>
      <c r="GS1837" s="14"/>
      <c r="GT1837" s="14"/>
      <c r="GU1837" s="14"/>
      <c r="GV1837" s="14"/>
      <c r="GW1837" s="14"/>
      <c r="GX1837" s="14"/>
      <c r="GY1837" s="14"/>
      <c r="GZ1837" s="14"/>
      <c r="HA1837" s="14"/>
      <c r="HB1837" s="14"/>
      <c r="HC1837" s="14"/>
      <c r="HD1837" s="14"/>
      <c r="HE1837" s="14"/>
      <c r="HF1837" s="14"/>
      <c r="HG1837" s="14"/>
      <c r="HH1837" s="14"/>
      <c r="HI1837" s="14"/>
      <c r="HJ1837" s="14"/>
      <c r="HK1837" s="14"/>
      <c r="HL1837" s="14"/>
      <c r="HM1837" s="14"/>
      <c r="HN1837" s="14"/>
      <c r="HO1837" s="14"/>
      <c r="HP1837" s="14"/>
      <c r="HQ1837" s="14"/>
      <c r="HR1837" s="14"/>
      <c r="HS1837" s="14"/>
      <c r="HT1837" s="14"/>
      <c r="HU1837" s="14"/>
      <c r="HV1837" s="14"/>
      <c r="HW1837" s="14"/>
      <c r="HX1837" s="14"/>
      <c r="HY1837" s="14"/>
      <c r="HZ1837" s="14"/>
      <c r="IA1837" s="14"/>
      <c r="IB1837" s="14"/>
      <c r="IC1837" s="14"/>
      <c r="ID1837" s="14"/>
      <c r="IE1837" s="14"/>
      <c r="IF1837" s="14"/>
      <c r="IG1837" s="14"/>
      <c r="IH1837" s="14"/>
      <c r="II1837" s="14"/>
      <c r="IJ1837" s="14"/>
      <c r="IK1837" s="14"/>
      <c r="IL1837" s="14"/>
      <c r="IM1837" s="14"/>
    </row>
    <row r="1838" spans="1:247" s="13" customFormat="1" ht="27.75" customHeight="1">
      <c r="A1838" s="94" t="s">
        <v>1171</v>
      </c>
      <c r="B1838" s="93" t="s">
        <v>53</v>
      </c>
      <c r="C1838" s="95" t="s">
        <v>1172</v>
      </c>
      <c r="D1838" s="93"/>
      <c r="E1838" s="24" t="s">
        <v>23</v>
      </c>
      <c r="F1838" s="116">
        <v>77.76</v>
      </c>
      <c r="G1838" s="116">
        <v>32.83</v>
      </c>
      <c r="H1838" s="50" t="s">
        <v>745</v>
      </c>
      <c r="I1838" s="50" t="s">
        <v>354</v>
      </c>
      <c r="J1838" s="62">
        <v>1</v>
      </c>
      <c r="K1838" s="36"/>
      <c r="L1838" s="107"/>
      <c r="M1838" s="107"/>
      <c r="N1838" s="107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  <c r="AK1838" s="14"/>
      <c r="AL1838" s="14"/>
      <c r="AM1838" s="14"/>
      <c r="AN1838" s="14"/>
      <c r="AO1838" s="14"/>
      <c r="AP1838" s="14"/>
      <c r="AQ1838" s="14"/>
      <c r="AR1838" s="14"/>
      <c r="AS1838" s="14"/>
      <c r="AT1838" s="14"/>
      <c r="AU1838" s="14"/>
      <c r="AV1838" s="14"/>
      <c r="AW1838" s="14"/>
      <c r="AX1838" s="14"/>
      <c r="AY1838" s="14"/>
      <c r="AZ1838" s="14"/>
      <c r="BA1838" s="14"/>
      <c r="BB1838" s="14"/>
      <c r="BC1838" s="14"/>
      <c r="BD1838" s="14"/>
      <c r="BE1838" s="14"/>
      <c r="BF1838" s="14"/>
      <c r="BG1838" s="14"/>
      <c r="BH1838" s="14"/>
      <c r="BI1838" s="14"/>
      <c r="BJ1838" s="14"/>
      <c r="BK1838" s="14"/>
      <c r="BL1838" s="14"/>
      <c r="BM1838" s="14"/>
      <c r="BN1838" s="14"/>
      <c r="BO1838" s="14"/>
      <c r="BP1838" s="14"/>
      <c r="BQ1838" s="14"/>
      <c r="BR1838" s="14"/>
      <c r="BS1838" s="14"/>
      <c r="BT1838" s="14"/>
      <c r="BU1838" s="14"/>
      <c r="BV1838" s="14"/>
      <c r="BW1838" s="14"/>
      <c r="BX1838" s="14"/>
      <c r="BY1838" s="14"/>
      <c r="BZ1838" s="14"/>
      <c r="CA1838" s="14"/>
      <c r="CB1838" s="14"/>
      <c r="CC1838" s="14"/>
      <c r="CD1838" s="14"/>
      <c r="CE1838" s="14"/>
      <c r="CF1838" s="14"/>
      <c r="CG1838" s="14"/>
      <c r="CH1838" s="14"/>
      <c r="CI1838" s="14"/>
      <c r="CJ1838" s="14"/>
      <c r="CK1838" s="14"/>
      <c r="CL1838" s="14"/>
      <c r="CM1838" s="14"/>
      <c r="CN1838" s="14"/>
      <c r="CO1838" s="14"/>
      <c r="CP1838" s="14"/>
      <c r="CQ1838" s="14"/>
      <c r="CR1838" s="14"/>
      <c r="CS1838" s="14"/>
      <c r="CT1838" s="14"/>
      <c r="CU1838" s="14"/>
      <c r="CV1838" s="14"/>
      <c r="CW1838" s="14"/>
      <c r="CX1838" s="14"/>
      <c r="CY1838" s="14"/>
      <c r="CZ1838" s="14"/>
      <c r="DA1838" s="14"/>
      <c r="DB1838" s="14"/>
      <c r="DC1838" s="14"/>
      <c r="DD1838" s="14"/>
      <c r="DE1838" s="14"/>
      <c r="DF1838" s="14"/>
      <c r="DG1838" s="14"/>
      <c r="DH1838" s="14"/>
      <c r="DI1838" s="14"/>
      <c r="DJ1838" s="14"/>
      <c r="DK1838" s="14"/>
      <c r="DL1838" s="14"/>
      <c r="DM1838" s="14"/>
      <c r="DN1838" s="14"/>
      <c r="DO1838" s="14"/>
      <c r="DP1838" s="14"/>
      <c r="DQ1838" s="14"/>
      <c r="DR1838" s="14"/>
      <c r="DS1838" s="14"/>
      <c r="DT1838" s="14"/>
      <c r="DU1838" s="14"/>
      <c r="DV1838" s="14"/>
      <c r="DW1838" s="14"/>
      <c r="DX1838" s="14"/>
      <c r="DY1838" s="14"/>
      <c r="DZ1838" s="14"/>
      <c r="EA1838" s="14"/>
      <c r="EB1838" s="14"/>
      <c r="EC1838" s="14"/>
      <c r="ED1838" s="14"/>
      <c r="EE1838" s="14"/>
      <c r="EF1838" s="14"/>
      <c r="EG1838" s="14"/>
      <c r="EH1838" s="14"/>
      <c r="EI1838" s="14"/>
      <c r="EJ1838" s="14"/>
      <c r="EK1838" s="14"/>
      <c r="EL1838" s="14"/>
      <c r="EM1838" s="14"/>
      <c r="EN1838" s="14"/>
      <c r="EO1838" s="14"/>
      <c r="EP1838" s="14"/>
      <c r="EQ1838" s="14"/>
      <c r="ER1838" s="14"/>
      <c r="ES1838" s="14"/>
      <c r="ET1838" s="14"/>
      <c r="EU1838" s="14"/>
      <c r="EV1838" s="14"/>
      <c r="EW1838" s="14"/>
      <c r="EX1838" s="14"/>
      <c r="EY1838" s="14"/>
      <c r="EZ1838" s="14"/>
      <c r="FA1838" s="14"/>
      <c r="FB1838" s="14"/>
      <c r="FC1838" s="14"/>
      <c r="FD1838" s="14"/>
      <c r="FE1838" s="14"/>
      <c r="FF1838" s="14"/>
      <c r="FG1838" s="14"/>
      <c r="FH1838" s="14"/>
      <c r="FI1838" s="14"/>
      <c r="FJ1838" s="14"/>
      <c r="FK1838" s="14"/>
      <c r="FL1838" s="14"/>
      <c r="FM1838" s="14"/>
      <c r="FN1838" s="14"/>
      <c r="FO1838" s="14"/>
      <c r="FP1838" s="14"/>
      <c r="FQ1838" s="14"/>
      <c r="FR1838" s="14"/>
      <c r="FS1838" s="14"/>
      <c r="FT1838" s="14"/>
      <c r="FU1838" s="14"/>
      <c r="FV1838" s="14"/>
      <c r="FW1838" s="14"/>
      <c r="FX1838" s="14"/>
      <c r="FY1838" s="14"/>
      <c r="FZ1838" s="14"/>
      <c r="GA1838" s="14"/>
      <c r="GB1838" s="14"/>
      <c r="GC1838" s="14"/>
      <c r="GD1838" s="14"/>
      <c r="GE1838" s="14"/>
      <c r="GF1838" s="14"/>
      <c r="GG1838" s="14"/>
      <c r="GH1838" s="14"/>
      <c r="GI1838" s="14"/>
      <c r="GJ1838" s="14"/>
      <c r="GK1838" s="14"/>
      <c r="GL1838" s="14"/>
      <c r="GM1838" s="14"/>
      <c r="GN1838" s="14"/>
      <c r="GO1838" s="14"/>
      <c r="GP1838" s="14"/>
      <c r="GQ1838" s="14"/>
      <c r="GR1838" s="14"/>
      <c r="GS1838" s="14"/>
      <c r="GT1838" s="14"/>
      <c r="GU1838" s="14"/>
      <c r="GV1838" s="14"/>
      <c r="GW1838" s="14"/>
      <c r="GX1838" s="14"/>
      <c r="GY1838" s="14"/>
      <c r="GZ1838" s="14"/>
      <c r="HA1838" s="14"/>
      <c r="HB1838" s="14"/>
      <c r="HC1838" s="14"/>
      <c r="HD1838" s="14"/>
      <c r="HE1838" s="14"/>
      <c r="HF1838" s="14"/>
      <c r="HG1838" s="14"/>
      <c r="HH1838" s="14"/>
      <c r="HI1838" s="14"/>
      <c r="HJ1838" s="14"/>
      <c r="HK1838" s="14"/>
      <c r="HL1838" s="14"/>
      <c r="HM1838" s="14"/>
      <c r="HN1838" s="14"/>
      <c r="HO1838" s="14"/>
      <c r="HP1838" s="14"/>
      <c r="HQ1838" s="14"/>
      <c r="HR1838" s="14"/>
      <c r="HS1838" s="14"/>
      <c r="HT1838" s="14"/>
      <c r="HU1838" s="14"/>
      <c r="HV1838" s="14"/>
      <c r="HW1838" s="14"/>
      <c r="HX1838" s="14"/>
      <c r="HY1838" s="14"/>
      <c r="HZ1838" s="14"/>
      <c r="IA1838" s="14"/>
      <c r="IB1838" s="14"/>
      <c r="IC1838" s="14"/>
      <c r="ID1838" s="14"/>
      <c r="IE1838" s="14"/>
      <c r="IF1838" s="14"/>
      <c r="IG1838" s="14"/>
      <c r="IH1838" s="14"/>
      <c r="II1838" s="14"/>
      <c r="IJ1838" s="14"/>
      <c r="IK1838" s="14"/>
      <c r="IL1838" s="14"/>
      <c r="IM1838" s="14"/>
    </row>
    <row r="1839" spans="1:247" s="13" customFormat="1" ht="27.75" customHeight="1">
      <c r="A1839" s="94" t="s">
        <v>1171</v>
      </c>
      <c r="B1839" s="93" t="s">
        <v>1176</v>
      </c>
      <c r="C1839" s="95" t="s">
        <v>1172</v>
      </c>
      <c r="D1839" s="93"/>
      <c r="E1839" s="24" t="s">
        <v>23</v>
      </c>
      <c r="F1839" s="116">
        <v>107.48</v>
      </c>
      <c r="G1839" s="116">
        <v>45.27</v>
      </c>
      <c r="H1839" s="50" t="s">
        <v>745</v>
      </c>
      <c r="I1839" s="50" t="s">
        <v>354</v>
      </c>
      <c r="J1839" s="62"/>
      <c r="K1839" s="36">
        <v>8</v>
      </c>
      <c r="L1839" s="107"/>
      <c r="M1839" s="107"/>
      <c r="N1839" s="107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  <c r="AI1839" s="14"/>
      <c r="AJ1839" s="14"/>
      <c r="AK1839" s="14"/>
      <c r="AL1839" s="14"/>
      <c r="AM1839" s="14"/>
      <c r="AN1839" s="14"/>
      <c r="AO1839" s="14"/>
      <c r="AP1839" s="14"/>
      <c r="AQ1839" s="14"/>
      <c r="AR1839" s="14"/>
      <c r="AS1839" s="14"/>
      <c r="AT1839" s="14"/>
      <c r="AU1839" s="14"/>
      <c r="AV1839" s="14"/>
      <c r="AW1839" s="14"/>
      <c r="AX1839" s="14"/>
      <c r="AY1839" s="14"/>
      <c r="AZ1839" s="14"/>
      <c r="BA1839" s="14"/>
      <c r="BB1839" s="14"/>
      <c r="BC1839" s="14"/>
      <c r="BD1839" s="14"/>
      <c r="BE1839" s="14"/>
      <c r="BF1839" s="14"/>
      <c r="BG1839" s="14"/>
      <c r="BH1839" s="14"/>
      <c r="BI1839" s="14"/>
      <c r="BJ1839" s="14"/>
      <c r="BK1839" s="14"/>
      <c r="BL1839" s="14"/>
      <c r="BM1839" s="14"/>
      <c r="BN1839" s="14"/>
      <c r="BO1839" s="14"/>
      <c r="BP1839" s="14"/>
      <c r="BQ1839" s="14"/>
      <c r="BR1839" s="14"/>
      <c r="BS1839" s="14"/>
      <c r="BT1839" s="14"/>
      <c r="BU1839" s="14"/>
      <c r="BV1839" s="14"/>
      <c r="BW1839" s="14"/>
      <c r="BX1839" s="14"/>
      <c r="BY1839" s="14"/>
      <c r="BZ1839" s="14"/>
      <c r="CA1839" s="14"/>
      <c r="CB1839" s="14"/>
      <c r="CC1839" s="14"/>
      <c r="CD1839" s="14"/>
      <c r="CE1839" s="14"/>
      <c r="CF1839" s="14"/>
      <c r="CG1839" s="14"/>
      <c r="CH1839" s="14"/>
      <c r="CI1839" s="14"/>
      <c r="CJ1839" s="14"/>
      <c r="CK1839" s="14"/>
      <c r="CL1839" s="14"/>
      <c r="CM1839" s="14"/>
      <c r="CN1839" s="14"/>
      <c r="CO1839" s="14"/>
      <c r="CP1839" s="14"/>
      <c r="CQ1839" s="14"/>
      <c r="CR1839" s="14"/>
      <c r="CS1839" s="14"/>
      <c r="CT1839" s="14"/>
      <c r="CU1839" s="14"/>
      <c r="CV1839" s="14"/>
      <c r="CW1839" s="14"/>
      <c r="CX1839" s="14"/>
      <c r="CY1839" s="14"/>
      <c r="CZ1839" s="14"/>
      <c r="DA1839" s="14"/>
      <c r="DB1839" s="14"/>
      <c r="DC1839" s="14"/>
      <c r="DD1839" s="14"/>
      <c r="DE1839" s="14"/>
      <c r="DF1839" s="14"/>
      <c r="DG1839" s="14"/>
      <c r="DH1839" s="14"/>
      <c r="DI1839" s="14"/>
      <c r="DJ1839" s="14"/>
      <c r="DK1839" s="14"/>
      <c r="DL1839" s="14"/>
      <c r="DM1839" s="14"/>
      <c r="DN1839" s="14"/>
      <c r="DO1839" s="14"/>
      <c r="DP1839" s="14"/>
      <c r="DQ1839" s="14"/>
      <c r="DR1839" s="14"/>
      <c r="DS1839" s="14"/>
      <c r="DT1839" s="14"/>
      <c r="DU1839" s="14"/>
      <c r="DV1839" s="14"/>
      <c r="DW1839" s="14"/>
      <c r="DX1839" s="14"/>
      <c r="DY1839" s="14"/>
      <c r="DZ1839" s="14"/>
      <c r="EA1839" s="14"/>
      <c r="EB1839" s="14"/>
      <c r="EC1839" s="14"/>
      <c r="ED1839" s="14"/>
      <c r="EE1839" s="14"/>
      <c r="EF1839" s="14"/>
      <c r="EG1839" s="14"/>
      <c r="EH1839" s="14"/>
      <c r="EI1839" s="14"/>
      <c r="EJ1839" s="14"/>
      <c r="EK1839" s="14"/>
      <c r="EL1839" s="14"/>
      <c r="EM1839" s="14"/>
      <c r="EN1839" s="14"/>
      <c r="EO1839" s="14"/>
      <c r="EP1839" s="14"/>
      <c r="EQ1839" s="14"/>
      <c r="ER1839" s="14"/>
      <c r="ES1839" s="14"/>
      <c r="ET1839" s="14"/>
      <c r="EU1839" s="14"/>
      <c r="EV1839" s="14"/>
      <c r="EW1839" s="14"/>
      <c r="EX1839" s="14"/>
      <c r="EY1839" s="14"/>
      <c r="EZ1839" s="14"/>
      <c r="FA1839" s="14"/>
      <c r="FB1839" s="14"/>
      <c r="FC1839" s="14"/>
      <c r="FD1839" s="14"/>
      <c r="FE1839" s="14"/>
      <c r="FF1839" s="14"/>
      <c r="FG1839" s="14"/>
      <c r="FH1839" s="14"/>
      <c r="FI1839" s="14"/>
      <c r="FJ1839" s="14"/>
      <c r="FK1839" s="14"/>
      <c r="FL1839" s="14"/>
      <c r="FM1839" s="14"/>
      <c r="FN1839" s="14"/>
      <c r="FO1839" s="14"/>
      <c r="FP1839" s="14"/>
      <c r="FQ1839" s="14"/>
      <c r="FR1839" s="14"/>
      <c r="FS1839" s="14"/>
      <c r="FT1839" s="14"/>
      <c r="FU1839" s="14"/>
      <c r="FV1839" s="14"/>
      <c r="FW1839" s="14"/>
      <c r="FX1839" s="14"/>
      <c r="FY1839" s="14"/>
      <c r="FZ1839" s="14"/>
      <c r="GA1839" s="14"/>
      <c r="GB1839" s="14"/>
      <c r="GC1839" s="14"/>
      <c r="GD1839" s="14"/>
      <c r="GE1839" s="14"/>
      <c r="GF1839" s="14"/>
      <c r="GG1839" s="14"/>
      <c r="GH1839" s="14"/>
      <c r="GI1839" s="14"/>
      <c r="GJ1839" s="14"/>
      <c r="GK1839" s="14"/>
      <c r="GL1839" s="14"/>
      <c r="GM1839" s="14"/>
      <c r="GN1839" s="14"/>
      <c r="GO1839" s="14"/>
      <c r="GP1839" s="14"/>
      <c r="GQ1839" s="14"/>
      <c r="GR1839" s="14"/>
      <c r="GS1839" s="14"/>
      <c r="GT1839" s="14"/>
      <c r="GU1839" s="14"/>
      <c r="GV1839" s="14"/>
      <c r="GW1839" s="14"/>
      <c r="GX1839" s="14"/>
      <c r="GY1839" s="14"/>
      <c r="GZ1839" s="14"/>
      <c r="HA1839" s="14"/>
      <c r="HB1839" s="14"/>
      <c r="HC1839" s="14"/>
      <c r="HD1839" s="14"/>
      <c r="HE1839" s="14"/>
      <c r="HF1839" s="14"/>
      <c r="HG1839" s="14"/>
      <c r="HH1839" s="14"/>
      <c r="HI1839" s="14"/>
      <c r="HJ1839" s="14"/>
      <c r="HK1839" s="14"/>
      <c r="HL1839" s="14"/>
      <c r="HM1839" s="14"/>
      <c r="HN1839" s="14"/>
      <c r="HO1839" s="14"/>
      <c r="HP1839" s="14"/>
      <c r="HQ1839" s="14"/>
      <c r="HR1839" s="14"/>
      <c r="HS1839" s="14"/>
      <c r="HT1839" s="14"/>
      <c r="HU1839" s="14"/>
      <c r="HV1839" s="14"/>
      <c r="HW1839" s="14"/>
      <c r="HX1839" s="14"/>
      <c r="HY1839" s="14"/>
      <c r="HZ1839" s="14"/>
      <c r="IA1839" s="14"/>
      <c r="IB1839" s="14"/>
      <c r="IC1839" s="14"/>
      <c r="ID1839" s="14"/>
      <c r="IE1839" s="14"/>
      <c r="IF1839" s="14"/>
      <c r="IG1839" s="14"/>
      <c r="IH1839" s="14"/>
      <c r="II1839" s="14"/>
      <c r="IJ1839" s="14"/>
      <c r="IK1839" s="14"/>
      <c r="IL1839" s="14"/>
      <c r="IM1839" s="14"/>
    </row>
    <row r="1840" spans="1:247" s="13" customFormat="1" ht="27.75" customHeight="1">
      <c r="A1840" s="94" t="s">
        <v>1171</v>
      </c>
      <c r="B1840" s="93" t="s">
        <v>78</v>
      </c>
      <c r="C1840" s="95" t="s">
        <v>1172</v>
      </c>
      <c r="D1840" s="93"/>
      <c r="E1840" s="24" t="s">
        <v>23</v>
      </c>
      <c r="F1840" s="116">
        <v>28.81</v>
      </c>
      <c r="G1840" s="116">
        <v>12.13</v>
      </c>
      <c r="H1840" s="50" t="s">
        <v>745</v>
      </c>
      <c r="I1840" s="50" t="s">
        <v>354</v>
      </c>
      <c r="J1840" s="62"/>
      <c r="K1840" s="36">
        <v>9</v>
      </c>
      <c r="L1840" s="107"/>
      <c r="M1840" s="107"/>
      <c r="N1840" s="107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  <c r="AI1840" s="14"/>
      <c r="AJ1840" s="14"/>
      <c r="AK1840" s="14"/>
      <c r="AL1840" s="14"/>
      <c r="AM1840" s="14"/>
      <c r="AN1840" s="14"/>
      <c r="AO1840" s="14"/>
      <c r="AP1840" s="14"/>
      <c r="AQ1840" s="14"/>
      <c r="AR1840" s="14"/>
      <c r="AS1840" s="14"/>
      <c r="AT1840" s="14"/>
      <c r="AU1840" s="14"/>
      <c r="AV1840" s="14"/>
      <c r="AW1840" s="14"/>
      <c r="AX1840" s="14"/>
      <c r="AY1840" s="14"/>
      <c r="AZ1840" s="14"/>
      <c r="BA1840" s="14"/>
      <c r="BB1840" s="14"/>
      <c r="BC1840" s="14"/>
      <c r="BD1840" s="14"/>
      <c r="BE1840" s="14"/>
      <c r="BF1840" s="14"/>
      <c r="BG1840" s="14"/>
      <c r="BH1840" s="14"/>
      <c r="BI1840" s="14"/>
      <c r="BJ1840" s="14"/>
      <c r="BK1840" s="14"/>
      <c r="BL1840" s="14"/>
      <c r="BM1840" s="14"/>
      <c r="BN1840" s="14"/>
      <c r="BO1840" s="14"/>
      <c r="BP1840" s="14"/>
      <c r="BQ1840" s="14"/>
      <c r="BR1840" s="14"/>
      <c r="BS1840" s="14"/>
      <c r="BT1840" s="14"/>
      <c r="BU1840" s="14"/>
      <c r="BV1840" s="14"/>
      <c r="BW1840" s="14"/>
      <c r="BX1840" s="14"/>
      <c r="BY1840" s="14"/>
      <c r="BZ1840" s="14"/>
      <c r="CA1840" s="14"/>
      <c r="CB1840" s="14"/>
      <c r="CC1840" s="14"/>
      <c r="CD1840" s="14"/>
      <c r="CE1840" s="14"/>
      <c r="CF1840" s="14"/>
      <c r="CG1840" s="14"/>
      <c r="CH1840" s="14"/>
      <c r="CI1840" s="14"/>
      <c r="CJ1840" s="14"/>
      <c r="CK1840" s="14"/>
      <c r="CL1840" s="14"/>
      <c r="CM1840" s="14"/>
      <c r="CN1840" s="14"/>
      <c r="CO1840" s="14"/>
      <c r="CP1840" s="14"/>
      <c r="CQ1840" s="14"/>
      <c r="CR1840" s="14"/>
      <c r="CS1840" s="14"/>
      <c r="CT1840" s="14"/>
      <c r="CU1840" s="14"/>
      <c r="CV1840" s="14"/>
      <c r="CW1840" s="14"/>
      <c r="CX1840" s="14"/>
      <c r="CY1840" s="14"/>
      <c r="CZ1840" s="14"/>
      <c r="DA1840" s="14"/>
      <c r="DB1840" s="14"/>
      <c r="DC1840" s="14"/>
      <c r="DD1840" s="14"/>
      <c r="DE1840" s="14"/>
      <c r="DF1840" s="14"/>
      <c r="DG1840" s="14"/>
      <c r="DH1840" s="14"/>
      <c r="DI1840" s="14"/>
      <c r="DJ1840" s="14"/>
      <c r="DK1840" s="14"/>
      <c r="DL1840" s="14"/>
      <c r="DM1840" s="14"/>
      <c r="DN1840" s="14"/>
      <c r="DO1840" s="14"/>
      <c r="DP1840" s="14"/>
      <c r="DQ1840" s="14"/>
      <c r="DR1840" s="14"/>
      <c r="DS1840" s="14"/>
      <c r="DT1840" s="14"/>
      <c r="DU1840" s="14"/>
      <c r="DV1840" s="14"/>
      <c r="DW1840" s="14"/>
      <c r="DX1840" s="14"/>
      <c r="DY1840" s="14"/>
      <c r="DZ1840" s="14"/>
      <c r="EA1840" s="14"/>
      <c r="EB1840" s="14"/>
      <c r="EC1840" s="14"/>
      <c r="ED1840" s="14"/>
      <c r="EE1840" s="14"/>
      <c r="EF1840" s="14"/>
      <c r="EG1840" s="14"/>
      <c r="EH1840" s="14"/>
      <c r="EI1840" s="14"/>
      <c r="EJ1840" s="14"/>
      <c r="EK1840" s="14"/>
      <c r="EL1840" s="14"/>
      <c r="EM1840" s="14"/>
      <c r="EN1840" s="14"/>
      <c r="EO1840" s="14"/>
      <c r="EP1840" s="14"/>
      <c r="EQ1840" s="14"/>
      <c r="ER1840" s="14"/>
      <c r="ES1840" s="14"/>
      <c r="ET1840" s="14"/>
      <c r="EU1840" s="14"/>
      <c r="EV1840" s="14"/>
      <c r="EW1840" s="14"/>
      <c r="EX1840" s="14"/>
      <c r="EY1840" s="14"/>
      <c r="EZ1840" s="14"/>
      <c r="FA1840" s="14"/>
      <c r="FB1840" s="14"/>
      <c r="FC1840" s="14"/>
      <c r="FD1840" s="14"/>
      <c r="FE1840" s="14"/>
      <c r="FF1840" s="14"/>
      <c r="FG1840" s="14"/>
      <c r="FH1840" s="14"/>
      <c r="FI1840" s="14"/>
      <c r="FJ1840" s="14"/>
      <c r="FK1840" s="14"/>
      <c r="FL1840" s="14"/>
      <c r="FM1840" s="14"/>
      <c r="FN1840" s="14"/>
      <c r="FO1840" s="14"/>
      <c r="FP1840" s="14"/>
      <c r="FQ1840" s="14"/>
      <c r="FR1840" s="14"/>
      <c r="FS1840" s="14"/>
      <c r="FT1840" s="14"/>
      <c r="FU1840" s="14"/>
      <c r="FV1840" s="14"/>
      <c r="FW1840" s="14"/>
      <c r="FX1840" s="14"/>
      <c r="FY1840" s="14"/>
      <c r="FZ1840" s="14"/>
      <c r="GA1840" s="14"/>
      <c r="GB1840" s="14"/>
      <c r="GC1840" s="14"/>
      <c r="GD1840" s="14"/>
      <c r="GE1840" s="14"/>
      <c r="GF1840" s="14"/>
      <c r="GG1840" s="14"/>
      <c r="GH1840" s="14"/>
      <c r="GI1840" s="14"/>
      <c r="GJ1840" s="14"/>
      <c r="GK1840" s="14"/>
      <c r="GL1840" s="14"/>
      <c r="GM1840" s="14"/>
      <c r="GN1840" s="14"/>
      <c r="GO1840" s="14"/>
      <c r="GP1840" s="14"/>
      <c r="GQ1840" s="14"/>
      <c r="GR1840" s="14"/>
      <c r="GS1840" s="14"/>
      <c r="GT1840" s="14"/>
      <c r="GU1840" s="14"/>
      <c r="GV1840" s="14"/>
      <c r="GW1840" s="14"/>
      <c r="GX1840" s="14"/>
      <c r="GY1840" s="14"/>
      <c r="GZ1840" s="14"/>
      <c r="HA1840" s="14"/>
      <c r="HB1840" s="14"/>
      <c r="HC1840" s="14"/>
      <c r="HD1840" s="14"/>
      <c r="HE1840" s="14"/>
      <c r="HF1840" s="14"/>
      <c r="HG1840" s="14"/>
      <c r="HH1840" s="14"/>
      <c r="HI1840" s="14"/>
      <c r="HJ1840" s="14"/>
      <c r="HK1840" s="14"/>
      <c r="HL1840" s="14"/>
      <c r="HM1840" s="14"/>
      <c r="HN1840" s="14"/>
      <c r="HO1840" s="14"/>
      <c r="HP1840" s="14"/>
      <c r="HQ1840" s="14"/>
      <c r="HR1840" s="14"/>
      <c r="HS1840" s="14"/>
      <c r="HT1840" s="14"/>
      <c r="HU1840" s="14"/>
      <c r="HV1840" s="14"/>
      <c r="HW1840" s="14"/>
      <c r="HX1840" s="14"/>
      <c r="HY1840" s="14"/>
      <c r="HZ1840" s="14"/>
      <c r="IA1840" s="14"/>
      <c r="IB1840" s="14"/>
      <c r="IC1840" s="14"/>
      <c r="ID1840" s="14"/>
      <c r="IE1840" s="14"/>
      <c r="IF1840" s="14"/>
      <c r="IG1840" s="14"/>
      <c r="IH1840" s="14"/>
      <c r="II1840" s="14"/>
      <c r="IJ1840" s="14"/>
      <c r="IK1840" s="14"/>
      <c r="IL1840" s="14"/>
      <c r="IM1840" s="14"/>
    </row>
    <row r="1841" spans="1:247" s="13" customFormat="1" ht="27.75" customHeight="1">
      <c r="A1841" s="94" t="s">
        <v>1171</v>
      </c>
      <c r="B1841" s="93" t="s">
        <v>105</v>
      </c>
      <c r="C1841" s="95" t="s">
        <v>1172</v>
      </c>
      <c r="D1841" s="93"/>
      <c r="E1841" s="24" t="s">
        <v>23</v>
      </c>
      <c r="F1841" s="116">
        <v>109.72</v>
      </c>
      <c r="G1841" s="116">
        <v>46.26</v>
      </c>
      <c r="H1841" s="50" t="s">
        <v>745</v>
      </c>
      <c r="I1841" s="50" t="s">
        <v>354</v>
      </c>
      <c r="J1841" s="62"/>
      <c r="K1841" s="36">
        <v>18</v>
      </c>
      <c r="L1841" s="107"/>
      <c r="M1841" s="107"/>
      <c r="N1841" s="107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  <c r="AK1841" s="14"/>
      <c r="AL1841" s="14"/>
      <c r="AM1841" s="14"/>
      <c r="AN1841" s="14"/>
      <c r="AO1841" s="14"/>
      <c r="AP1841" s="14"/>
      <c r="AQ1841" s="14"/>
      <c r="AR1841" s="14"/>
      <c r="AS1841" s="14"/>
      <c r="AT1841" s="14"/>
      <c r="AU1841" s="14"/>
      <c r="AV1841" s="14"/>
      <c r="AW1841" s="14"/>
      <c r="AX1841" s="14"/>
      <c r="AY1841" s="14"/>
      <c r="AZ1841" s="14"/>
      <c r="BA1841" s="14"/>
      <c r="BB1841" s="14"/>
      <c r="BC1841" s="14"/>
      <c r="BD1841" s="14"/>
      <c r="BE1841" s="14"/>
      <c r="BF1841" s="14"/>
      <c r="BG1841" s="14"/>
      <c r="BH1841" s="14"/>
      <c r="BI1841" s="14"/>
      <c r="BJ1841" s="14"/>
      <c r="BK1841" s="14"/>
      <c r="BL1841" s="14"/>
      <c r="BM1841" s="14"/>
      <c r="BN1841" s="14"/>
      <c r="BO1841" s="14"/>
      <c r="BP1841" s="14"/>
      <c r="BQ1841" s="14"/>
      <c r="BR1841" s="14"/>
      <c r="BS1841" s="14"/>
      <c r="BT1841" s="14"/>
      <c r="BU1841" s="14"/>
      <c r="BV1841" s="14"/>
      <c r="BW1841" s="14"/>
      <c r="BX1841" s="14"/>
      <c r="BY1841" s="14"/>
      <c r="BZ1841" s="14"/>
      <c r="CA1841" s="14"/>
      <c r="CB1841" s="14"/>
      <c r="CC1841" s="14"/>
      <c r="CD1841" s="14"/>
      <c r="CE1841" s="14"/>
      <c r="CF1841" s="14"/>
      <c r="CG1841" s="14"/>
      <c r="CH1841" s="14"/>
      <c r="CI1841" s="14"/>
      <c r="CJ1841" s="14"/>
      <c r="CK1841" s="14"/>
      <c r="CL1841" s="14"/>
      <c r="CM1841" s="14"/>
      <c r="CN1841" s="14"/>
      <c r="CO1841" s="14"/>
      <c r="CP1841" s="14"/>
      <c r="CQ1841" s="14"/>
      <c r="CR1841" s="14"/>
      <c r="CS1841" s="14"/>
      <c r="CT1841" s="14"/>
      <c r="CU1841" s="14"/>
      <c r="CV1841" s="14"/>
      <c r="CW1841" s="14"/>
      <c r="CX1841" s="14"/>
      <c r="CY1841" s="14"/>
      <c r="CZ1841" s="14"/>
      <c r="DA1841" s="14"/>
      <c r="DB1841" s="14"/>
      <c r="DC1841" s="14"/>
      <c r="DD1841" s="14"/>
      <c r="DE1841" s="14"/>
      <c r="DF1841" s="14"/>
      <c r="DG1841" s="14"/>
      <c r="DH1841" s="14"/>
      <c r="DI1841" s="14"/>
      <c r="DJ1841" s="14"/>
      <c r="DK1841" s="14"/>
      <c r="DL1841" s="14"/>
      <c r="DM1841" s="14"/>
      <c r="DN1841" s="14"/>
      <c r="DO1841" s="14"/>
      <c r="DP1841" s="14"/>
      <c r="DQ1841" s="14"/>
      <c r="DR1841" s="14"/>
      <c r="DS1841" s="14"/>
      <c r="DT1841" s="14"/>
      <c r="DU1841" s="14"/>
      <c r="DV1841" s="14"/>
      <c r="DW1841" s="14"/>
      <c r="DX1841" s="14"/>
      <c r="DY1841" s="14"/>
      <c r="DZ1841" s="14"/>
      <c r="EA1841" s="14"/>
      <c r="EB1841" s="14"/>
      <c r="EC1841" s="14"/>
      <c r="ED1841" s="14"/>
      <c r="EE1841" s="14"/>
      <c r="EF1841" s="14"/>
      <c r="EG1841" s="14"/>
      <c r="EH1841" s="14"/>
      <c r="EI1841" s="14"/>
      <c r="EJ1841" s="14"/>
      <c r="EK1841" s="14"/>
      <c r="EL1841" s="14"/>
      <c r="EM1841" s="14"/>
      <c r="EN1841" s="14"/>
      <c r="EO1841" s="14"/>
      <c r="EP1841" s="14"/>
      <c r="EQ1841" s="14"/>
      <c r="ER1841" s="14"/>
      <c r="ES1841" s="14"/>
      <c r="ET1841" s="14"/>
      <c r="EU1841" s="14"/>
      <c r="EV1841" s="14"/>
      <c r="EW1841" s="14"/>
      <c r="EX1841" s="14"/>
      <c r="EY1841" s="14"/>
      <c r="EZ1841" s="14"/>
      <c r="FA1841" s="14"/>
      <c r="FB1841" s="14"/>
      <c r="FC1841" s="14"/>
      <c r="FD1841" s="14"/>
      <c r="FE1841" s="14"/>
      <c r="FF1841" s="14"/>
      <c r="FG1841" s="14"/>
      <c r="FH1841" s="14"/>
      <c r="FI1841" s="14"/>
      <c r="FJ1841" s="14"/>
      <c r="FK1841" s="14"/>
      <c r="FL1841" s="14"/>
      <c r="FM1841" s="14"/>
      <c r="FN1841" s="14"/>
      <c r="FO1841" s="14"/>
      <c r="FP1841" s="14"/>
      <c r="FQ1841" s="14"/>
      <c r="FR1841" s="14"/>
      <c r="FS1841" s="14"/>
      <c r="FT1841" s="14"/>
      <c r="FU1841" s="14"/>
      <c r="FV1841" s="14"/>
      <c r="FW1841" s="14"/>
      <c r="FX1841" s="14"/>
      <c r="FY1841" s="14"/>
      <c r="FZ1841" s="14"/>
      <c r="GA1841" s="14"/>
      <c r="GB1841" s="14"/>
      <c r="GC1841" s="14"/>
      <c r="GD1841" s="14"/>
      <c r="GE1841" s="14"/>
      <c r="GF1841" s="14"/>
      <c r="GG1841" s="14"/>
      <c r="GH1841" s="14"/>
      <c r="GI1841" s="14"/>
      <c r="GJ1841" s="14"/>
      <c r="GK1841" s="14"/>
      <c r="GL1841" s="14"/>
      <c r="GM1841" s="14"/>
      <c r="GN1841" s="14"/>
      <c r="GO1841" s="14"/>
      <c r="GP1841" s="14"/>
      <c r="GQ1841" s="14"/>
      <c r="GR1841" s="14"/>
      <c r="GS1841" s="14"/>
      <c r="GT1841" s="14"/>
      <c r="GU1841" s="14"/>
      <c r="GV1841" s="14"/>
      <c r="GW1841" s="14"/>
      <c r="GX1841" s="14"/>
      <c r="GY1841" s="14"/>
      <c r="GZ1841" s="14"/>
      <c r="HA1841" s="14"/>
      <c r="HB1841" s="14"/>
      <c r="HC1841" s="14"/>
      <c r="HD1841" s="14"/>
      <c r="HE1841" s="14"/>
      <c r="HF1841" s="14"/>
      <c r="HG1841" s="14"/>
      <c r="HH1841" s="14"/>
      <c r="HI1841" s="14"/>
      <c r="HJ1841" s="14"/>
      <c r="HK1841" s="14"/>
      <c r="HL1841" s="14"/>
      <c r="HM1841" s="14"/>
      <c r="HN1841" s="14"/>
      <c r="HO1841" s="14"/>
      <c r="HP1841" s="14"/>
      <c r="HQ1841" s="14"/>
      <c r="HR1841" s="14"/>
      <c r="HS1841" s="14"/>
      <c r="HT1841" s="14"/>
      <c r="HU1841" s="14"/>
      <c r="HV1841" s="14"/>
      <c r="HW1841" s="14"/>
      <c r="HX1841" s="14"/>
      <c r="HY1841" s="14"/>
      <c r="HZ1841" s="14"/>
      <c r="IA1841" s="14"/>
      <c r="IB1841" s="14"/>
      <c r="IC1841" s="14"/>
      <c r="ID1841" s="14"/>
      <c r="IE1841" s="14"/>
      <c r="IF1841" s="14"/>
      <c r="IG1841" s="14"/>
      <c r="IH1841" s="14"/>
      <c r="II1841" s="14"/>
      <c r="IJ1841" s="14"/>
      <c r="IK1841" s="14"/>
      <c r="IL1841" s="14"/>
      <c r="IM1841" s="14"/>
    </row>
    <row r="1842" spans="1:247" s="13" customFormat="1" ht="27.75" customHeight="1">
      <c r="A1842" s="94" t="s">
        <v>1171</v>
      </c>
      <c r="B1842" s="93" t="s">
        <v>77</v>
      </c>
      <c r="C1842" s="95" t="s">
        <v>1172</v>
      </c>
      <c r="D1842" s="93"/>
      <c r="E1842" s="24" t="s">
        <v>23</v>
      </c>
      <c r="F1842" s="116">
        <v>145.47</v>
      </c>
      <c r="G1842" s="116">
        <v>61.34</v>
      </c>
      <c r="H1842" s="50" t="s">
        <v>745</v>
      </c>
      <c r="I1842" s="50" t="s">
        <v>354</v>
      </c>
      <c r="J1842" s="62"/>
      <c r="K1842" s="36">
        <v>12</v>
      </c>
      <c r="L1842" s="107"/>
      <c r="M1842" s="107"/>
      <c r="N1842" s="107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  <c r="AI1842" s="14"/>
      <c r="AJ1842" s="14"/>
      <c r="AK1842" s="14"/>
      <c r="AL1842" s="14"/>
      <c r="AM1842" s="14"/>
      <c r="AN1842" s="14"/>
      <c r="AO1842" s="14"/>
      <c r="AP1842" s="14"/>
      <c r="AQ1842" s="14"/>
      <c r="AR1842" s="14"/>
      <c r="AS1842" s="14"/>
      <c r="AT1842" s="14"/>
      <c r="AU1842" s="14"/>
      <c r="AV1842" s="14"/>
      <c r="AW1842" s="14"/>
      <c r="AX1842" s="14"/>
      <c r="AY1842" s="14"/>
      <c r="AZ1842" s="14"/>
      <c r="BA1842" s="14"/>
      <c r="BB1842" s="14"/>
      <c r="BC1842" s="14"/>
      <c r="BD1842" s="14"/>
      <c r="BE1842" s="14"/>
      <c r="BF1842" s="14"/>
      <c r="BG1842" s="14"/>
      <c r="BH1842" s="14"/>
      <c r="BI1842" s="14"/>
      <c r="BJ1842" s="14"/>
      <c r="BK1842" s="14"/>
      <c r="BL1842" s="14"/>
      <c r="BM1842" s="14"/>
      <c r="BN1842" s="14"/>
      <c r="BO1842" s="14"/>
      <c r="BP1842" s="14"/>
      <c r="BQ1842" s="14"/>
      <c r="BR1842" s="14"/>
      <c r="BS1842" s="14"/>
      <c r="BT1842" s="14"/>
      <c r="BU1842" s="14"/>
      <c r="BV1842" s="14"/>
      <c r="BW1842" s="14"/>
      <c r="BX1842" s="14"/>
      <c r="BY1842" s="14"/>
      <c r="BZ1842" s="14"/>
      <c r="CA1842" s="14"/>
      <c r="CB1842" s="14"/>
      <c r="CC1842" s="14"/>
      <c r="CD1842" s="14"/>
      <c r="CE1842" s="14"/>
      <c r="CF1842" s="14"/>
      <c r="CG1842" s="14"/>
      <c r="CH1842" s="14"/>
      <c r="CI1842" s="14"/>
      <c r="CJ1842" s="14"/>
      <c r="CK1842" s="14"/>
      <c r="CL1842" s="14"/>
      <c r="CM1842" s="14"/>
      <c r="CN1842" s="14"/>
      <c r="CO1842" s="14"/>
      <c r="CP1842" s="14"/>
      <c r="CQ1842" s="14"/>
      <c r="CR1842" s="14"/>
      <c r="CS1842" s="14"/>
      <c r="CT1842" s="14"/>
      <c r="CU1842" s="14"/>
      <c r="CV1842" s="14"/>
      <c r="CW1842" s="14"/>
      <c r="CX1842" s="14"/>
      <c r="CY1842" s="14"/>
      <c r="CZ1842" s="14"/>
      <c r="DA1842" s="14"/>
      <c r="DB1842" s="14"/>
      <c r="DC1842" s="14"/>
      <c r="DD1842" s="14"/>
      <c r="DE1842" s="14"/>
      <c r="DF1842" s="14"/>
      <c r="DG1842" s="14"/>
      <c r="DH1842" s="14"/>
      <c r="DI1842" s="14"/>
      <c r="DJ1842" s="14"/>
      <c r="DK1842" s="14"/>
      <c r="DL1842" s="14"/>
      <c r="DM1842" s="14"/>
      <c r="DN1842" s="14"/>
      <c r="DO1842" s="14"/>
      <c r="DP1842" s="14"/>
      <c r="DQ1842" s="14"/>
      <c r="DR1842" s="14"/>
      <c r="DS1842" s="14"/>
      <c r="DT1842" s="14"/>
      <c r="DU1842" s="14"/>
      <c r="DV1842" s="14"/>
      <c r="DW1842" s="14"/>
      <c r="DX1842" s="14"/>
      <c r="DY1842" s="14"/>
      <c r="DZ1842" s="14"/>
      <c r="EA1842" s="14"/>
      <c r="EB1842" s="14"/>
      <c r="EC1842" s="14"/>
      <c r="ED1842" s="14"/>
      <c r="EE1842" s="14"/>
      <c r="EF1842" s="14"/>
      <c r="EG1842" s="14"/>
      <c r="EH1842" s="14"/>
      <c r="EI1842" s="14"/>
      <c r="EJ1842" s="14"/>
      <c r="EK1842" s="14"/>
      <c r="EL1842" s="14"/>
      <c r="EM1842" s="14"/>
      <c r="EN1842" s="14"/>
      <c r="EO1842" s="14"/>
      <c r="EP1842" s="14"/>
      <c r="EQ1842" s="14"/>
      <c r="ER1842" s="14"/>
      <c r="ES1842" s="14"/>
      <c r="ET1842" s="14"/>
      <c r="EU1842" s="14"/>
      <c r="EV1842" s="14"/>
      <c r="EW1842" s="14"/>
      <c r="EX1842" s="14"/>
      <c r="EY1842" s="14"/>
      <c r="EZ1842" s="14"/>
      <c r="FA1842" s="14"/>
      <c r="FB1842" s="14"/>
      <c r="FC1842" s="14"/>
      <c r="FD1842" s="14"/>
      <c r="FE1842" s="14"/>
      <c r="FF1842" s="14"/>
      <c r="FG1842" s="14"/>
      <c r="FH1842" s="14"/>
      <c r="FI1842" s="14"/>
      <c r="FJ1842" s="14"/>
      <c r="FK1842" s="14"/>
      <c r="FL1842" s="14"/>
      <c r="FM1842" s="14"/>
      <c r="FN1842" s="14"/>
      <c r="FO1842" s="14"/>
      <c r="FP1842" s="14"/>
      <c r="FQ1842" s="14"/>
      <c r="FR1842" s="14"/>
      <c r="FS1842" s="14"/>
      <c r="FT1842" s="14"/>
      <c r="FU1842" s="14"/>
      <c r="FV1842" s="14"/>
      <c r="FW1842" s="14"/>
      <c r="FX1842" s="14"/>
      <c r="FY1842" s="14"/>
      <c r="FZ1842" s="14"/>
      <c r="GA1842" s="14"/>
      <c r="GB1842" s="14"/>
      <c r="GC1842" s="14"/>
      <c r="GD1842" s="14"/>
      <c r="GE1842" s="14"/>
      <c r="GF1842" s="14"/>
      <c r="GG1842" s="14"/>
      <c r="GH1842" s="14"/>
      <c r="GI1842" s="14"/>
      <c r="GJ1842" s="14"/>
      <c r="GK1842" s="14"/>
      <c r="GL1842" s="14"/>
      <c r="GM1842" s="14"/>
      <c r="GN1842" s="14"/>
      <c r="GO1842" s="14"/>
      <c r="GP1842" s="14"/>
      <c r="GQ1842" s="14"/>
      <c r="GR1842" s="14"/>
      <c r="GS1842" s="14"/>
      <c r="GT1842" s="14"/>
      <c r="GU1842" s="14"/>
      <c r="GV1842" s="14"/>
      <c r="GW1842" s="14"/>
      <c r="GX1842" s="14"/>
      <c r="GY1842" s="14"/>
      <c r="GZ1842" s="14"/>
      <c r="HA1842" s="14"/>
      <c r="HB1842" s="14"/>
      <c r="HC1842" s="14"/>
      <c r="HD1842" s="14"/>
      <c r="HE1842" s="14"/>
      <c r="HF1842" s="14"/>
      <c r="HG1842" s="14"/>
      <c r="HH1842" s="14"/>
      <c r="HI1842" s="14"/>
      <c r="HJ1842" s="14"/>
      <c r="HK1842" s="14"/>
      <c r="HL1842" s="14"/>
      <c r="HM1842" s="14"/>
      <c r="HN1842" s="14"/>
      <c r="HO1842" s="14"/>
      <c r="HP1842" s="14"/>
      <c r="HQ1842" s="14"/>
      <c r="HR1842" s="14"/>
      <c r="HS1842" s="14"/>
      <c r="HT1842" s="14"/>
      <c r="HU1842" s="14"/>
      <c r="HV1842" s="14"/>
      <c r="HW1842" s="14"/>
      <c r="HX1842" s="14"/>
      <c r="HY1842" s="14"/>
      <c r="HZ1842" s="14"/>
      <c r="IA1842" s="14"/>
      <c r="IB1842" s="14"/>
      <c r="IC1842" s="14"/>
      <c r="ID1842" s="14"/>
      <c r="IE1842" s="14"/>
      <c r="IF1842" s="14"/>
      <c r="IG1842" s="14"/>
      <c r="IH1842" s="14"/>
      <c r="II1842" s="14"/>
      <c r="IJ1842" s="14"/>
      <c r="IK1842" s="14"/>
      <c r="IL1842" s="14"/>
      <c r="IM1842" s="14"/>
    </row>
    <row r="1843" spans="1:247" s="13" customFormat="1" ht="27.75" customHeight="1">
      <c r="A1843" s="94" t="s">
        <v>1171</v>
      </c>
      <c r="B1843" s="93" t="s">
        <v>385</v>
      </c>
      <c r="C1843" s="95" t="s">
        <v>1172</v>
      </c>
      <c r="D1843" s="93"/>
      <c r="E1843" s="24" t="s">
        <v>23</v>
      </c>
      <c r="F1843" s="116">
        <v>61.86</v>
      </c>
      <c r="G1843" s="116">
        <v>26.06</v>
      </c>
      <c r="H1843" s="50" t="s">
        <v>745</v>
      </c>
      <c r="I1843" s="50" t="s">
        <v>354</v>
      </c>
      <c r="J1843" s="62"/>
      <c r="K1843" s="36">
        <v>6</v>
      </c>
      <c r="L1843" s="107"/>
      <c r="M1843" s="107"/>
      <c r="N1843" s="107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  <c r="AI1843" s="14"/>
      <c r="AJ1843" s="14"/>
      <c r="AK1843" s="14"/>
      <c r="AL1843" s="14"/>
      <c r="AM1843" s="14"/>
      <c r="AN1843" s="14"/>
      <c r="AO1843" s="14"/>
      <c r="AP1843" s="14"/>
      <c r="AQ1843" s="14"/>
      <c r="AR1843" s="14"/>
      <c r="AS1843" s="14"/>
      <c r="AT1843" s="14"/>
      <c r="AU1843" s="14"/>
      <c r="AV1843" s="14"/>
      <c r="AW1843" s="14"/>
      <c r="AX1843" s="14"/>
      <c r="AY1843" s="14"/>
      <c r="AZ1843" s="14"/>
      <c r="BA1843" s="14"/>
      <c r="BB1843" s="14"/>
      <c r="BC1843" s="14"/>
      <c r="BD1843" s="14"/>
      <c r="BE1843" s="14"/>
      <c r="BF1843" s="14"/>
      <c r="BG1843" s="14"/>
      <c r="BH1843" s="14"/>
      <c r="BI1843" s="14"/>
      <c r="BJ1843" s="14"/>
      <c r="BK1843" s="14"/>
      <c r="BL1843" s="14"/>
      <c r="BM1843" s="14"/>
      <c r="BN1843" s="14"/>
      <c r="BO1843" s="14"/>
      <c r="BP1843" s="14"/>
      <c r="BQ1843" s="14"/>
      <c r="BR1843" s="14"/>
      <c r="BS1843" s="14"/>
      <c r="BT1843" s="14"/>
      <c r="BU1843" s="14"/>
      <c r="BV1843" s="14"/>
      <c r="BW1843" s="14"/>
      <c r="BX1843" s="14"/>
      <c r="BY1843" s="14"/>
      <c r="BZ1843" s="14"/>
      <c r="CA1843" s="14"/>
      <c r="CB1843" s="14"/>
      <c r="CC1843" s="14"/>
      <c r="CD1843" s="14"/>
      <c r="CE1843" s="14"/>
      <c r="CF1843" s="14"/>
      <c r="CG1843" s="14"/>
      <c r="CH1843" s="14"/>
      <c r="CI1843" s="14"/>
      <c r="CJ1843" s="14"/>
      <c r="CK1843" s="14"/>
      <c r="CL1843" s="14"/>
      <c r="CM1843" s="14"/>
      <c r="CN1843" s="14"/>
      <c r="CO1843" s="14"/>
      <c r="CP1843" s="14"/>
      <c r="CQ1843" s="14"/>
      <c r="CR1843" s="14"/>
      <c r="CS1843" s="14"/>
      <c r="CT1843" s="14"/>
      <c r="CU1843" s="14"/>
      <c r="CV1843" s="14"/>
      <c r="CW1843" s="14"/>
      <c r="CX1843" s="14"/>
      <c r="CY1843" s="14"/>
      <c r="CZ1843" s="14"/>
      <c r="DA1843" s="14"/>
      <c r="DB1843" s="14"/>
      <c r="DC1843" s="14"/>
      <c r="DD1843" s="14"/>
      <c r="DE1843" s="14"/>
      <c r="DF1843" s="14"/>
      <c r="DG1843" s="14"/>
      <c r="DH1843" s="14"/>
      <c r="DI1843" s="14"/>
      <c r="DJ1843" s="14"/>
      <c r="DK1843" s="14"/>
      <c r="DL1843" s="14"/>
      <c r="DM1843" s="14"/>
      <c r="DN1843" s="14"/>
      <c r="DO1843" s="14"/>
      <c r="DP1843" s="14"/>
      <c r="DQ1843" s="14"/>
      <c r="DR1843" s="14"/>
      <c r="DS1843" s="14"/>
      <c r="DT1843" s="14"/>
      <c r="DU1843" s="14"/>
      <c r="DV1843" s="14"/>
      <c r="DW1843" s="14"/>
      <c r="DX1843" s="14"/>
      <c r="DY1843" s="14"/>
      <c r="DZ1843" s="14"/>
      <c r="EA1843" s="14"/>
      <c r="EB1843" s="14"/>
      <c r="EC1843" s="14"/>
      <c r="ED1843" s="14"/>
      <c r="EE1843" s="14"/>
      <c r="EF1843" s="14"/>
      <c r="EG1843" s="14"/>
      <c r="EH1843" s="14"/>
      <c r="EI1843" s="14"/>
      <c r="EJ1843" s="14"/>
      <c r="EK1843" s="14"/>
      <c r="EL1843" s="14"/>
      <c r="EM1843" s="14"/>
      <c r="EN1843" s="14"/>
      <c r="EO1843" s="14"/>
      <c r="EP1843" s="14"/>
      <c r="EQ1843" s="14"/>
      <c r="ER1843" s="14"/>
      <c r="ES1843" s="14"/>
      <c r="ET1843" s="14"/>
      <c r="EU1843" s="14"/>
      <c r="EV1843" s="14"/>
      <c r="EW1843" s="14"/>
      <c r="EX1843" s="14"/>
      <c r="EY1843" s="14"/>
      <c r="EZ1843" s="14"/>
      <c r="FA1843" s="14"/>
      <c r="FB1843" s="14"/>
      <c r="FC1843" s="14"/>
      <c r="FD1843" s="14"/>
      <c r="FE1843" s="14"/>
      <c r="FF1843" s="14"/>
      <c r="FG1843" s="14"/>
      <c r="FH1843" s="14"/>
      <c r="FI1843" s="14"/>
      <c r="FJ1843" s="14"/>
      <c r="FK1843" s="14"/>
      <c r="FL1843" s="14"/>
      <c r="FM1843" s="14"/>
      <c r="FN1843" s="14"/>
      <c r="FO1843" s="14"/>
      <c r="FP1843" s="14"/>
      <c r="FQ1843" s="14"/>
      <c r="FR1843" s="14"/>
      <c r="FS1843" s="14"/>
      <c r="FT1843" s="14"/>
      <c r="FU1843" s="14"/>
      <c r="FV1843" s="14"/>
      <c r="FW1843" s="14"/>
      <c r="FX1843" s="14"/>
      <c r="FY1843" s="14"/>
      <c r="FZ1843" s="14"/>
      <c r="GA1843" s="14"/>
      <c r="GB1843" s="14"/>
      <c r="GC1843" s="14"/>
      <c r="GD1843" s="14"/>
      <c r="GE1843" s="14"/>
      <c r="GF1843" s="14"/>
      <c r="GG1843" s="14"/>
      <c r="GH1843" s="14"/>
      <c r="GI1843" s="14"/>
      <c r="GJ1843" s="14"/>
      <c r="GK1843" s="14"/>
      <c r="GL1843" s="14"/>
      <c r="GM1843" s="14"/>
      <c r="GN1843" s="14"/>
      <c r="GO1843" s="14"/>
      <c r="GP1843" s="14"/>
      <c r="GQ1843" s="14"/>
      <c r="GR1843" s="14"/>
      <c r="GS1843" s="14"/>
      <c r="GT1843" s="14"/>
      <c r="GU1843" s="14"/>
      <c r="GV1843" s="14"/>
      <c r="GW1843" s="14"/>
      <c r="GX1843" s="14"/>
      <c r="GY1843" s="14"/>
      <c r="GZ1843" s="14"/>
      <c r="HA1843" s="14"/>
      <c r="HB1843" s="14"/>
      <c r="HC1843" s="14"/>
      <c r="HD1843" s="14"/>
      <c r="HE1843" s="14"/>
      <c r="HF1843" s="14"/>
      <c r="HG1843" s="14"/>
      <c r="HH1843" s="14"/>
      <c r="HI1843" s="14"/>
      <c r="HJ1843" s="14"/>
      <c r="HK1843" s="14"/>
      <c r="HL1843" s="14"/>
      <c r="HM1843" s="14"/>
      <c r="HN1843" s="14"/>
      <c r="HO1843" s="14"/>
      <c r="HP1843" s="14"/>
      <c r="HQ1843" s="14"/>
      <c r="HR1843" s="14"/>
      <c r="HS1843" s="14"/>
      <c r="HT1843" s="14"/>
      <c r="HU1843" s="14"/>
      <c r="HV1843" s="14"/>
      <c r="HW1843" s="14"/>
      <c r="HX1843" s="14"/>
      <c r="HY1843" s="14"/>
      <c r="HZ1843" s="14"/>
      <c r="IA1843" s="14"/>
      <c r="IB1843" s="14"/>
      <c r="IC1843" s="14"/>
      <c r="ID1843" s="14"/>
      <c r="IE1843" s="14"/>
      <c r="IF1843" s="14"/>
      <c r="IG1843" s="14"/>
      <c r="IH1843" s="14"/>
      <c r="II1843" s="14"/>
      <c r="IJ1843" s="14"/>
      <c r="IK1843" s="14"/>
      <c r="IL1843" s="14"/>
      <c r="IM1843" s="14"/>
    </row>
    <row r="1844" spans="1:247" s="13" customFormat="1" ht="27.75" customHeight="1">
      <c r="A1844" s="94" t="s">
        <v>1171</v>
      </c>
      <c r="B1844" s="93" t="s">
        <v>1177</v>
      </c>
      <c r="C1844" s="95" t="s">
        <v>1172</v>
      </c>
      <c r="D1844" s="93"/>
      <c r="E1844" s="24" t="s">
        <v>23</v>
      </c>
      <c r="F1844" s="116">
        <v>64.79</v>
      </c>
      <c r="G1844" s="116">
        <v>27.34</v>
      </c>
      <c r="H1844" s="50" t="s">
        <v>745</v>
      </c>
      <c r="I1844" s="50" t="s">
        <v>354</v>
      </c>
      <c r="J1844" s="62"/>
      <c r="K1844" s="36">
        <v>14</v>
      </c>
      <c r="L1844" s="107"/>
      <c r="M1844" s="107"/>
      <c r="N1844" s="107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  <c r="AK1844" s="14"/>
      <c r="AL1844" s="14"/>
      <c r="AM1844" s="14"/>
      <c r="AN1844" s="14"/>
      <c r="AO1844" s="14"/>
      <c r="AP1844" s="14"/>
      <c r="AQ1844" s="14"/>
      <c r="AR1844" s="14"/>
      <c r="AS1844" s="14"/>
      <c r="AT1844" s="14"/>
      <c r="AU1844" s="14"/>
      <c r="AV1844" s="14"/>
      <c r="AW1844" s="14"/>
      <c r="AX1844" s="14"/>
      <c r="AY1844" s="14"/>
      <c r="AZ1844" s="14"/>
      <c r="BA1844" s="14"/>
      <c r="BB1844" s="14"/>
      <c r="BC1844" s="14"/>
      <c r="BD1844" s="14"/>
      <c r="BE1844" s="14"/>
      <c r="BF1844" s="14"/>
      <c r="BG1844" s="14"/>
      <c r="BH1844" s="14"/>
      <c r="BI1844" s="14"/>
      <c r="BJ1844" s="14"/>
      <c r="BK1844" s="14"/>
      <c r="BL1844" s="14"/>
      <c r="BM1844" s="14"/>
      <c r="BN1844" s="14"/>
      <c r="BO1844" s="14"/>
      <c r="BP1844" s="14"/>
      <c r="BQ1844" s="14"/>
      <c r="BR1844" s="14"/>
      <c r="BS1844" s="14"/>
      <c r="BT1844" s="14"/>
      <c r="BU1844" s="14"/>
      <c r="BV1844" s="14"/>
      <c r="BW1844" s="14"/>
      <c r="BX1844" s="14"/>
      <c r="BY1844" s="14"/>
      <c r="BZ1844" s="14"/>
      <c r="CA1844" s="14"/>
      <c r="CB1844" s="14"/>
      <c r="CC1844" s="14"/>
      <c r="CD1844" s="14"/>
      <c r="CE1844" s="14"/>
      <c r="CF1844" s="14"/>
      <c r="CG1844" s="14"/>
      <c r="CH1844" s="14"/>
      <c r="CI1844" s="14"/>
      <c r="CJ1844" s="14"/>
      <c r="CK1844" s="14"/>
      <c r="CL1844" s="14"/>
      <c r="CM1844" s="14"/>
      <c r="CN1844" s="14"/>
      <c r="CO1844" s="14"/>
      <c r="CP1844" s="14"/>
      <c r="CQ1844" s="14"/>
      <c r="CR1844" s="14"/>
      <c r="CS1844" s="14"/>
      <c r="CT1844" s="14"/>
      <c r="CU1844" s="14"/>
      <c r="CV1844" s="14"/>
      <c r="CW1844" s="14"/>
      <c r="CX1844" s="14"/>
      <c r="CY1844" s="14"/>
      <c r="CZ1844" s="14"/>
      <c r="DA1844" s="14"/>
      <c r="DB1844" s="14"/>
      <c r="DC1844" s="14"/>
      <c r="DD1844" s="14"/>
      <c r="DE1844" s="14"/>
      <c r="DF1844" s="14"/>
      <c r="DG1844" s="14"/>
      <c r="DH1844" s="14"/>
      <c r="DI1844" s="14"/>
      <c r="DJ1844" s="14"/>
      <c r="DK1844" s="14"/>
      <c r="DL1844" s="14"/>
      <c r="DM1844" s="14"/>
      <c r="DN1844" s="14"/>
      <c r="DO1844" s="14"/>
      <c r="DP1844" s="14"/>
      <c r="DQ1844" s="14"/>
      <c r="DR1844" s="14"/>
      <c r="DS1844" s="14"/>
      <c r="DT1844" s="14"/>
      <c r="DU1844" s="14"/>
      <c r="DV1844" s="14"/>
      <c r="DW1844" s="14"/>
      <c r="DX1844" s="14"/>
      <c r="DY1844" s="14"/>
      <c r="DZ1844" s="14"/>
      <c r="EA1844" s="14"/>
      <c r="EB1844" s="14"/>
      <c r="EC1844" s="14"/>
      <c r="ED1844" s="14"/>
      <c r="EE1844" s="14"/>
      <c r="EF1844" s="14"/>
      <c r="EG1844" s="14"/>
      <c r="EH1844" s="14"/>
      <c r="EI1844" s="14"/>
      <c r="EJ1844" s="14"/>
      <c r="EK1844" s="14"/>
      <c r="EL1844" s="14"/>
      <c r="EM1844" s="14"/>
      <c r="EN1844" s="14"/>
      <c r="EO1844" s="14"/>
      <c r="EP1844" s="14"/>
      <c r="EQ1844" s="14"/>
      <c r="ER1844" s="14"/>
      <c r="ES1844" s="14"/>
      <c r="ET1844" s="14"/>
      <c r="EU1844" s="14"/>
      <c r="EV1844" s="14"/>
      <c r="EW1844" s="14"/>
      <c r="EX1844" s="14"/>
      <c r="EY1844" s="14"/>
      <c r="EZ1844" s="14"/>
      <c r="FA1844" s="14"/>
      <c r="FB1844" s="14"/>
      <c r="FC1844" s="14"/>
      <c r="FD1844" s="14"/>
      <c r="FE1844" s="14"/>
      <c r="FF1844" s="14"/>
      <c r="FG1844" s="14"/>
      <c r="FH1844" s="14"/>
      <c r="FI1844" s="14"/>
      <c r="FJ1844" s="14"/>
      <c r="FK1844" s="14"/>
      <c r="FL1844" s="14"/>
      <c r="FM1844" s="14"/>
      <c r="FN1844" s="14"/>
      <c r="FO1844" s="14"/>
      <c r="FP1844" s="14"/>
      <c r="FQ1844" s="14"/>
      <c r="FR1844" s="14"/>
      <c r="FS1844" s="14"/>
      <c r="FT1844" s="14"/>
      <c r="FU1844" s="14"/>
      <c r="FV1844" s="14"/>
      <c r="FW1844" s="14"/>
      <c r="FX1844" s="14"/>
      <c r="FY1844" s="14"/>
      <c r="FZ1844" s="14"/>
      <c r="GA1844" s="14"/>
      <c r="GB1844" s="14"/>
      <c r="GC1844" s="14"/>
      <c r="GD1844" s="14"/>
      <c r="GE1844" s="14"/>
      <c r="GF1844" s="14"/>
      <c r="GG1844" s="14"/>
      <c r="GH1844" s="14"/>
      <c r="GI1844" s="14"/>
      <c r="GJ1844" s="14"/>
      <c r="GK1844" s="14"/>
      <c r="GL1844" s="14"/>
      <c r="GM1844" s="14"/>
      <c r="GN1844" s="14"/>
      <c r="GO1844" s="14"/>
      <c r="GP1844" s="14"/>
      <c r="GQ1844" s="14"/>
      <c r="GR1844" s="14"/>
      <c r="GS1844" s="14"/>
      <c r="GT1844" s="14"/>
      <c r="GU1844" s="14"/>
      <c r="GV1844" s="14"/>
      <c r="GW1844" s="14"/>
      <c r="GX1844" s="14"/>
      <c r="GY1844" s="14"/>
      <c r="GZ1844" s="14"/>
      <c r="HA1844" s="14"/>
      <c r="HB1844" s="14"/>
      <c r="HC1844" s="14"/>
      <c r="HD1844" s="14"/>
      <c r="HE1844" s="14"/>
      <c r="HF1844" s="14"/>
      <c r="HG1844" s="14"/>
      <c r="HH1844" s="14"/>
      <c r="HI1844" s="14"/>
      <c r="HJ1844" s="14"/>
      <c r="HK1844" s="14"/>
      <c r="HL1844" s="14"/>
      <c r="HM1844" s="14"/>
      <c r="HN1844" s="14"/>
      <c r="HO1844" s="14"/>
      <c r="HP1844" s="14"/>
      <c r="HQ1844" s="14"/>
      <c r="HR1844" s="14"/>
      <c r="HS1844" s="14"/>
      <c r="HT1844" s="14"/>
      <c r="HU1844" s="14"/>
      <c r="HV1844" s="14"/>
      <c r="HW1844" s="14"/>
      <c r="HX1844" s="14"/>
      <c r="HY1844" s="14"/>
      <c r="HZ1844" s="14"/>
      <c r="IA1844" s="14"/>
      <c r="IB1844" s="14"/>
      <c r="IC1844" s="14"/>
      <c r="ID1844" s="14"/>
      <c r="IE1844" s="14"/>
      <c r="IF1844" s="14"/>
      <c r="IG1844" s="14"/>
      <c r="IH1844" s="14"/>
      <c r="II1844" s="14"/>
      <c r="IJ1844" s="14"/>
      <c r="IK1844" s="14"/>
      <c r="IL1844" s="14"/>
      <c r="IM1844" s="14"/>
    </row>
    <row r="1845" spans="1:247" s="13" customFormat="1" ht="27.75" customHeight="1">
      <c r="A1845" s="94" t="s">
        <v>1171</v>
      </c>
      <c r="B1845" s="93" t="s">
        <v>281</v>
      </c>
      <c r="C1845" s="95" t="s">
        <v>1172</v>
      </c>
      <c r="D1845" s="93"/>
      <c r="E1845" s="24" t="s">
        <v>23</v>
      </c>
      <c r="F1845" s="116">
        <v>40.13</v>
      </c>
      <c r="G1845" s="116">
        <v>16.97</v>
      </c>
      <c r="H1845" s="50" t="s">
        <v>745</v>
      </c>
      <c r="I1845" s="50" t="s">
        <v>354</v>
      </c>
      <c r="J1845" s="62"/>
      <c r="K1845" s="36">
        <v>11</v>
      </c>
      <c r="L1845" s="107"/>
      <c r="M1845" s="107"/>
      <c r="N1845" s="107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  <c r="AI1845" s="14"/>
      <c r="AJ1845" s="14"/>
      <c r="AK1845" s="14"/>
      <c r="AL1845" s="14"/>
      <c r="AM1845" s="14"/>
      <c r="AN1845" s="14"/>
      <c r="AO1845" s="14"/>
      <c r="AP1845" s="14"/>
      <c r="AQ1845" s="14"/>
      <c r="AR1845" s="14"/>
      <c r="AS1845" s="14"/>
      <c r="AT1845" s="14"/>
      <c r="AU1845" s="14"/>
      <c r="AV1845" s="14"/>
      <c r="AW1845" s="14"/>
      <c r="AX1845" s="14"/>
      <c r="AY1845" s="14"/>
      <c r="AZ1845" s="14"/>
      <c r="BA1845" s="14"/>
      <c r="BB1845" s="14"/>
      <c r="BC1845" s="14"/>
      <c r="BD1845" s="14"/>
      <c r="BE1845" s="14"/>
      <c r="BF1845" s="14"/>
      <c r="BG1845" s="14"/>
      <c r="BH1845" s="14"/>
      <c r="BI1845" s="14"/>
      <c r="BJ1845" s="14"/>
      <c r="BK1845" s="14"/>
      <c r="BL1845" s="14"/>
      <c r="BM1845" s="14"/>
      <c r="BN1845" s="14"/>
      <c r="BO1845" s="14"/>
      <c r="BP1845" s="14"/>
      <c r="BQ1845" s="14"/>
      <c r="BR1845" s="14"/>
      <c r="BS1845" s="14"/>
      <c r="BT1845" s="14"/>
      <c r="BU1845" s="14"/>
      <c r="BV1845" s="14"/>
      <c r="BW1845" s="14"/>
      <c r="BX1845" s="14"/>
      <c r="BY1845" s="14"/>
      <c r="BZ1845" s="14"/>
      <c r="CA1845" s="14"/>
      <c r="CB1845" s="14"/>
      <c r="CC1845" s="14"/>
      <c r="CD1845" s="14"/>
      <c r="CE1845" s="14"/>
      <c r="CF1845" s="14"/>
      <c r="CG1845" s="14"/>
      <c r="CH1845" s="14"/>
      <c r="CI1845" s="14"/>
      <c r="CJ1845" s="14"/>
      <c r="CK1845" s="14"/>
      <c r="CL1845" s="14"/>
      <c r="CM1845" s="14"/>
      <c r="CN1845" s="14"/>
      <c r="CO1845" s="14"/>
      <c r="CP1845" s="14"/>
      <c r="CQ1845" s="14"/>
      <c r="CR1845" s="14"/>
      <c r="CS1845" s="14"/>
      <c r="CT1845" s="14"/>
      <c r="CU1845" s="14"/>
      <c r="CV1845" s="14"/>
      <c r="CW1845" s="14"/>
      <c r="CX1845" s="14"/>
      <c r="CY1845" s="14"/>
      <c r="CZ1845" s="14"/>
      <c r="DA1845" s="14"/>
      <c r="DB1845" s="14"/>
      <c r="DC1845" s="14"/>
      <c r="DD1845" s="14"/>
      <c r="DE1845" s="14"/>
      <c r="DF1845" s="14"/>
      <c r="DG1845" s="14"/>
      <c r="DH1845" s="14"/>
      <c r="DI1845" s="14"/>
      <c r="DJ1845" s="14"/>
      <c r="DK1845" s="14"/>
      <c r="DL1845" s="14"/>
      <c r="DM1845" s="14"/>
      <c r="DN1845" s="14"/>
      <c r="DO1845" s="14"/>
      <c r="DP1845" s="14"/>
      <c r="DQ1845" s="14"/>
      <c r="DR1845" s="14"/>
      <c r="DS1845" s="14"/>
      <c r="DT1845" s="14"/>
      <c r="DU1845" s="14"/>
      <c r="DV1845" s="14"/>
      <c r="DW1845" s="14"/>
      <c r="DX1845" s="14"/>
      <c r="DY1845" s="14"/>
      <c r="DZ1845" s="14"/>
      <c r="EA1845" s="14"/>
      <c r="EB1845" s="14"/>
      <c r="EC1845" s="14"/>
      <c r="ED1845" s="14"/>
      <c r="EE1845" s="14"/>
      <c r="EF1845" s="14"/>
      <c r="EG1845" s="14"/>
      <c r="EH1845" s="14"/>
      <c r="EI1845" s="14"/>
      <c r="EJ1845" s="14"/>
      <c r="EK1845" s="14"/>
      <c r="EL1845" s="14"/>
      <c r="EM1845" s="14"/>
      <c r="EN1845" s="14"/>
      <c r="EO1845" s="14"/>
      <c r="EP1845" s="14"/>
      <c r="EQ1845" s="14"/>
      <c r="ER1845" s="14"/>
      <c r="ES1845" s="14"/>
      <c r="ET1845" s="14"/>
      <c r="EU1845" s="14"/>
      <c r="EV1845" s="14"/>
      <c r="EW1845" s="14"/>
      <c r="EX1845" s="14"/>
      <c r="EY1845" s="14"/>
      <c r="EZ1845" s="14"/>
      <c r="FA1845" s="14"/>
      <c r="FB1845" s="14"/>
      <c r="FC1845" s="14"/>
      <c r="FD1845" s="14"/>
      <c r="FE1845" s="14"/>
      <c r="FF1845" s="14"/>
      <c r="FG1845" s="14"/>
      <c r="FH1845" s="14"/>
      <c r="FI1845" s="14"/>
      <c r="FJ1845" s="14"/>
      <c r="FK1845" s="14"/>
      <c r="FL1845" s="14"/>
      <c r="FM1845" s="14"/>
      <c r="FN1845" s="14"/>
      <c r="FO1845" s="14"/>
      <c r="FP1845" s="14"/>
      <c r="FQ1845" s="14"/>
      <c r="FR1845" s="14"/>
      <c r="FS1845" s="14"/>
      <c r="FT1845" s="14"/>
      <c r="FU1845" s="14"/>
      <c r="FV1845" s="14"/>
      <c r="FW1845" s="14"/>
      <c r="FX1845" s="14"/>
      <c r="FY1845" s="14"/>
      <c r="FZ1845" s="14"/>
      <c r="GA1845" s="14"/>
      <c r="GB1845" s="14"/>
      <c r="GC1845" s="14"/>
      <c r="GD1845" s="14"/>
      <c r="GE1845" s="14"/>
      <c r="GF1845" s="14"/>
      <c r="GG1845" s="14"/>
      <c r="GH1845" s="14"/>
      <c r="GI1845" s="14"/>
      <c r="GJ1845" s="14"/>
      <c r="GK1845" s="14"/>
      <c r="GL1845" s="14"/>
      <c r="GM1845" s="14"/>
      <c r="GN1845" s="14"/>
      <c r="GO1845" s="14"/>
      <c r="GP1845" s="14"/>
      <c r="GQ1845" s="14"/>
      <c r="GR1845" s="14"/>
      <c r="GS1845" s="14"/>
      <c r="GT1845" s="14"/>
      <c r="GU1845" s="14"/>
      <c r="GV1845" s="14"/>
      <c r="GW1845" s="14"/>
      <c r="GX1845" s="14"/>
      <c r="GY1845" s="14"/>
      <c r="GZ1845" s="14"/>
      <c r="HA1845" s="14"/>
      <c r="HB1845" s="14"/>
      <c r="HC1845" s="14"/>
      <c r="HD1845" s="14"/>
      <c r="HE1845" s="14"/>
      <c r="HF1845" s="14"/>
      <c r="HG1845" s="14"/>
      <c r="HH1845" s="14"/>
      <c r="HI1845" s="14"/>
      <c r="HJ1845" s="14"/>
      <c r="HK1845" s="14"/>
      <c r="HL1845" s="14"/>
      <c r="HM1845" s="14"/>
      <c r="HN1845" s="14"/>
      <c r="HO1845" s="14"/>
      <c r="HP1845" s="14"/>
      <c r="HQ1845" s="14"/>
      <c r="HR1845" s="14"/>
      <c r="HS1845" s="14"/>
      <c r="HT1845" s="14"/>
      <c r="HU1845" s="14"/>
      <c r="HV1845" s="14"/>
      <c r="HW1845" s="14"/>
      <c r="HX1845" s="14"/>
      <c r="HY1845" s="14"/>
      <c r="HZ1845" s="14"/>
      <c r="IA1845" s="14"/>
      <c r="IB1845" s="14"/>
      <c r="IC1845" s="14"/>
      <c r="ID1845" s="14"/>
      <c r="IE1845" s="14"/>
      <c r="IF1845" s="14"/>
      <c r="IG1845" s="14"/>
      <c r="IH1845" s="14"/>
      <c r="II1845" s="14"/>
      <c r="IJ1845" s="14"/>
      <c r="IK1845" s="14"/>
      <c r="IL1845" s="14"/>
      <c r="IM1845" s="14"/>
    </row>
    <row r="1846" spans="1:247" s="13" customFormat="1" ht="27.75" customHeight="1">
      <c r="A1846" s="94" t="s">
        <v>1171</v>
      </c>
      <c r="B1846" s="93" t="s">
        <v>1178</v>
      </c>
      <c r="C1846" s="95" t="s">
        <v>1172</v>
      </c>
      <c r="D1846" s="93"/>
      <c r="E1846" s="24" t="s">
        <v>23</v>
      </c>
      <c r="F1846" s="116">
        <v>24</v>
      </c>
      <c r="G1846" s="116">
        <v>10.15</v>
      </c>
      <c r="H1846" s="50" t="s">
        <v>745</v>
      </c>
      <c r="I1846" s="50" t="s">
        <v>354</v>
      </c>
      <c r="J1846" s="62"/>
      <c r="K1846" s="36">
        <v>2</v>
      </c>
      <c r="L1846" s="107"/>
      <c r="M1846" s="107"/>
      <c r="N1846" s="107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  <c r="AI1846" s="14"/>
      <c r="AJ1846" s="14"/>
      <c r="AK1846" s="14"/>
      <c r="AL1846" s="14"/>
      <c r="AM1846" s="14"/>
      <c r="AN1846" s="14"/>
      <c r="AO1846" s="14"/>
      <c r="AP1846" s="14"/>
      <c r="AQ1846" s="14"/>
      <c r="AR1846" s="14"/>
      <c r="AS1846" s="14"/>
      <c r="AT1846" s="14"/>
      <c r="AU1846" s="14"/>
      <c r="AV1846" s="14"/>
      <c r="AW1846" s="14"/>
      <c r="AX1846" s="14"/>
      <c r="AY1846" s="14"/>
      <c r="AZ1846" s="14"/>
      <c r="BA1846" s="14"/>
      <c r="BB1846" s="14"/>
      <c r="BC1846" s="14"/>
      <c r="BD1846" s="14"/>
      <c r="BE1846" s="14"/>
      <c r="BF1846" s="14"/>
      <c r="BG1846" s="14"/>
      <c r="BH1846" s="14"/>
      <c r="BI1846" s="14"/>
      <c r="BJ1846" s="14"/>
      <c r="BK1846" s="14"/>
      <c r="BL1846" s="14"/>
      <c r="BM1846" s="14"/>
      <c r="BN1846" s="14"/>
      <c r="BO1846" s="14"/>
      <c r="BP1846" s="14"/>
      <c r="BQ1846" s="14"/>
      <c r="BR1846" s="14"/>
      <c r="BS1846" s="14"/>
      <c r="BT1846" s="14"/>
      <c r="BU1846" s="14"/>
      <c r="BV1846" s="14"/>
      <c r="BW1846" s="14"/>
      <c r="BX1846" s="14"/>
      <c r="BY1846" s="14"/>
      <c r="BZ1846" s="14"/>
      <c r="CA1846" s="14"/>
      <c r="CB1846" s="14"/>
      <c r="CC1846" s="14"/>
      <c r="CD1846" s="14"/>
      <c r="CE1846" s="14"/>
      <c r="CF1846" s="14"/>
      <c r="CG1846" s="14"/>
      <c r="CH1846" s="14"/>
      <c r="CI1846" s="14"/>
      <c r="CJ1846" s="14"/>
      <c r="CK1846" s="14"/>
      <c r="CL1846" s="14"/>
      <c r="CM1846" s="14"/>
      <c r="CN1846" s="14"/>
      <c r="CO1846" s="14"/>
      <c r="CP1846" s="14"/>
      <c r="CQ1846" s="14"/>
      <c r="CR1846" s="14"/>
      <c r="CS1846" s="14"/>
      <c r="CT1846" s="14"/>
      <c r="CU1846" s="14"/>
      <c r="CV1846" s="14"/>
      <c r="CW1846" s="14"/>
      <c r="CX1846" s="14"/>
      <c r="CY1846" s="14"/>
      <c r="CZ1846" s="14"/>
      <c r="DA1846" s="14"/>
      <c r="DB1846" s="14"/>
      <c r="DC1846" s="14"/>
      <c r="DD1846" s="14"/>
      <c r="DE1846" s="14"/>
      <c r="DF1846" s="14"/>
      <c r="DG1846" s="14"/>
      <c r="DH1846" s="14"/>
      <c r="DI1846" s="14"/>
      <c r="DJ1846" s="14"/>
      <c r="DK1846" s="14"/>
      <c r="DL1846" s="14"/>
      <c r="DM1846" s="14"/>
      <c r="DN1846" s="14"/>
      <c r="DO1846" s="14"/>
      <c r="DP1846" s="14"/>
      <c r="DQ1846" s="14"/>
      <c r="DR1846" s="14"/>
      <c r="DS1846" s="14"/>
      <c r="DT1846" s="14"/>
      <c r="DU1846" s="14"/>
      <c r="DV1846" s="14"/>
      <c r="DW1846" s="14"/>
      <c r="DX1846" s="14"/>
      <c r="DY1846" s="14"/>
      <c r="DZ1846" s="14"/>
      <c r="EA1846" s="14"/>
      <c r="EB1846" s="14"/>
      <c r="EC1846" s="14"/>
      <c r="ED1846" s="14"/>
      <c r="EE1846" s="14"/>
      <c r="EF1846" s="14"/>
      <c r="EG1846" s="14"/>
      <c r="EH1846" s="14"/>
      <c r="EI1846" s="14"/>
      <c r="EJ1846" s="14"/>
      <c r="EK1846" s="14"/>
      <c r="EL1846" s="14"/>
      <c r="EM1846" s="14"/>
      <c r="EN1846" s="14"/>
      <c r="EO1846" s="14"/>
      <c r="EP1846" s="14"/>
      <c r="EQ1846" s="14"/>
      <c r="ER1846" s="14"/>
      <c r="ES1846" s="14"/>
      <c r="ET1846" s="14"/>
      <c r="EU1846" s="14"/>
      <c r="EV1846" s="14"/>
      <c r="EW1846" s="14"/>
      <c r="EX1846" s="14"/>
      <c r="EY1846" s="14"/>
      <c r="EZ1846" s="14"/>
      <c r="FA1846" s="14"/>
      <c r="FB1846" s="14"/>
      <c r="FC1846" s="14"/>
      <c r="FD1846" s="14"/>
      <c r="FE1846" s="14"/>
      <c r="FF1846" s="14"/>
      <c r="FG1846" s="14"/>
      <c r="FH1846" s="14"/>
      <c r="FI1846" s="14"/>
      <c r="FJ1846" s="14"/>
      <c r="FK1846" s="14"/>
      <c r="FL1846" s="14"/>
      <c r="FM1846" s="14"/>
      <c r="FN1846" s="14"/>
      <c r="FO1846" s="14"/>
      <c r="FP1846" s="14"/>
      <c r="FQ1846" s="14"/>
      <c r="FR1846" s="14"/>
      <c r="FS1846" s="14"/>
      <c r="FT1846" s="14"/>
      <c r="FU1846" s="14"/>
      <c r="FV1846" s="14"/>
      <c r="FW1846" s="14"/>
      <c r="FX1846" s="14"/>
      <c r="FY1846" s="14"/>
      <c r="FZ1846" s="14"/>
      <c r="GA1846" s="14"/>
      <c r="GB1846" s="14"/>
      <c r="GC1846" s="14"/>
      <c r="GD1846" s="14"/>
      <c r="GE1846" s="14"/>
      <c r="GF1846" s="14"/>
      <c r="GG1846" s="14"/>
      <c r="GH1846" s="14"/>
      <c r="GI1846" s="14"/>
      <c r="GJ1846" s="14"/>
      <c r="GK1846" s="14"/>
      <c r="GL1846" s="14"/>
      <c r="GM1846" s="14"/>
      <c r="GN1846" s="14"/>
      <c r="GO1846" s="14"/>
      <c r="GP1846" s="14"/>
      <c r="GQ1846" s="14"/>
      <c r="GR1846" s="14"/>
      <c r="GS1846" s="14"/>
      <c r="GT1846" s="14"/>
      <c r="GU1846" s="14"/>
      <c r="GV1846" s="14"/>
      <c r="GW1846" s="14"/>
      <c r="GX1846" s="14"/>
      <c r="GY1846" s="14"/>
      <c r="GZ1846" s="14"/>
      <c r="HA1846" s="14"/>
      <c r="HB1846" s="14"/>
      <c r="HC1846" s="14"/>
      <c r="HD1846" s="14"/>
      <c r="HE1846" s="14"/>
      <c r="HF1846" s="14"/>
      <c r="HG1846" s="14"/>
      <c r="HH1846" s="14"/>
      <c r="HI1846" s="14"/>
      <c r="HJ1846" s="14"/>
      <c r="HK1846" s="14"/>
      <c r="HL1846" s="14"/>
      <c r="HM1846" s="14"/>
      <c r="HN1846" s="14"/>
      <c r="HO1846" s="14"/>
      <c r="HP1846" s="14"/>
      <c r="HQ1846" s="14"/>
      <c r="HR1846" s="14"/>
      <c r="HS1846" s="14"/>
      <c r="HT1846" s="14"/>
      <c r="HU1846" s="14"/>
      <c r="HV1846" s="14"/>
      <c r="HW1846" s="14"/>
      <c r="HX1846" s="14"/>
      <c r="HY1846" s="14"/>
      <c r="HZ1846" s="14"/>
      <c r="IA1846" s="14"/>
      <c r="IB1846" s="14"/>
      <c r="IC1846" s="14"/>
      <c r="ID1846" s="14"/>
      <c r="IE1846" s="14"/>
      <c r="IF1846" s="14"/>
      <c r="IG1846" s="14"/>
      <c r="IH1846" s="14"/>
      <c r="II1846" s="14"/>
      <c r="IJ1846" s="14"/>
      <c r="IK1846" s="14"/>
      <c r="IL1846" s="14"/>
      <c r="IM1846" s="14"/>
    </row>
    <row r="1847" spans="1:247" s="13" customFormat="1" ht="27.75" customHeight="1">
      <c r="A1847" s="94" t="s">
        <v>1171</v>
      </c>
      <c r="B1847" s="93" t="s">
        <v>536</v>
      </c>
      <c r="C1847" s="95" t="s">
        <v>1172</v>
      </c>
      <c r="D1847" s="93"/>
      <c r="E1847" s="24" t="s">
        <v>23</v>
      </c>
      <c r="F1847" s="116">
        <v>3</v>
      </c>
      <c r="G1847" s="116">
        <v>1.26</v>
      </c>
      <c r="H1847" s="50" t="s">
        <v>745</v>
      </c>
      <c r="I1847" s="50" t="s">
        <v>354</v>
      </c>
      <c r="J1847" s="62"/>
      <c r="K1847" s="36">
        <v>1</v>
      </c>
      <c r="L1847" s="107"/>
      <c r="M1847" s="107"/>
      <c r="N1847" s="107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  <c r="AK1847" s="14"/>
      <c r="AL1847" s="14"/>
      <c r="AM1847" s="14"/>
      <c r="AN1847" s="14"/>
      <c r="AO1847" s="14"/>
      <c r="AP1847" s="14"/>
      <c r="AQ1847" s="14"/>
      <c r="AR1847" s="14"/>
      <c r="AS1847" s="14"/>
      <c r="AT1847" s="14"/>
      <c r="AU1847" s="14"/>
      <c r="AV1847" s="14"/>
      <c r="AW1847" s="14"/>
      <c r="AX1847" s="14"/>
      <c r="AY1847" s="14"/>
      <c r="AZ1847" s="14"/>
      <c r="BA1847" s="14"/>
      <c r="BB1847" s="14"/>
      <c r="BC1847" s="14"/>
      <c r="BD1847" s="14"/>
      <c r="BE1847" s="14"/>
      <c r="BF1847" s="14"/>
      <c r="BG1847" s="14"/>
      <c r="BH1847" s="14"/>
      <c r="BI1847" s="14"/>
      <c r="BJ1847" s="14"/>
      <c r="BK1847" s="14"/>
      <c r="BL1847" s="14"/>
      <c r="BM1847" s="14"/>
      <c r="BN1847" s="14"/>
      <c r="BO1847" s="14"/>
      <c r="BP1847" s="14"/>
      <c r="BQ1847" s="14"/>
      <c r="BR1847" s="14"/>
      <c r="BS1847" s="14"/>
      <c r="BT1847" s="14"/>
      <c r="BU1847" s="14"/>
      <c r="BV1847" s="14"/>
      <c r="BW1847" s="14"/>
      <c r="BX1847" s="14"/>
      <c r="BY1847" s="14"/>
      <c r="BZ1847" s="14"/>
      <c r="CA1847" s="14"/>
      <c r="CB1847" s="14"/>
      <c r="CC1847" s="14"/>
      <c r="CD1847" s="14"/>
      <c r="CE1847" s="14"/>
      <c r="CF1847" s="14"/>
      <c r="CG1847" s="14"/>
      <c r="CH1847" s="14"/>
      <c r="CI1847" s="14"/>
      <c r="CJ1847" s="14"/>
      <c r="CK1847" s="14"/>
      <c r="CL1847" s="14"/>
      <c r="CM1847" s="14"/>
      <c r="CN1847" s="14"/>
      <c r="CO1847" s="14"/>
      <c r="CP1847" s="14"/>
      <c r="CQ1847" s="14"/>
      <c r="CR1847" s="14"/>
      <c r="CS1847" s="14"/>
      <c r="CT1847" s="14"/>
      <c r="CU1847" s="14"/>
      <c r="CV1847" s="14"/>
      <c r="CW1847" s="14"/>
      <c r="CX1847" s="14"/>
      <c r="CY1847" s="14"/>
      <c r="CZ1847" s="14"/>
      <c r="DA1847" s="14"/>
      <c r="DB1847" s="14"/>
      <c r="DC1847" s="14"/>
      <c r="DD1847" s="14"/>
      <c r="DE1847" s="14"/>
      <c r="DF1847" s="14"/>
      <c r="DG1847" s="14"/>
      <c r="DH1847" s="14"/>
      <c r="DI1847" s="14"/>
      <c r="DJ1847" s="14"/>
      <c r="DK1847" s="14"/>
      <c r="DL1847" s="14"/>
      <c r="DM1847" s="14"/>
      <c r="DN1847" s="14"/>
      <c r="DO1847" s="14"/>
      <c r="DP1847" s="14"/>
      <c r="DQ1847" s="14"/>
      <c r="DR1847" s="14"/>
      <c r="DS1847" s="14"/>
      <c r="DT1847" s="14"/>
      <c r="DU1847" s="14"/>
      <c r="DV1847" s="14"/>
      <c r="DW1847" s="14"/>
      <c r="DX1847" s="14"/>
      <c r="DY1847" s="14"/>
      <c r="DZ1847" s="14"/>
      <c r="EA1847" s="14"/>
      <c r="EB1847" s="14"/>
      <c r="EC1847" s="14"/>
      <c r="ED1847" s="14"/>
      <c r="EE1847" s="14"/>
      <c r="EF1847" s="14"/>
      <c r="EG1847" s="14"/>
      <c r="EH1847" s="14"/>
      <c r="EI1847" s="14"/>
      <c r="EJ1847" s="14"/>
      <c r="EK1847" s="14"/>
      <c r="EL1847" s="14"/>
      <c r="EM1847" s="14"/>
      <c r="EN1847" s="14"/>
      <c r="EO1847" s="14"/>
      <c r="EP1847" s="14"/>
      <c r="EQ1847" s="14"/>
      <c r="ER1847" s="14"/>
      <c r="ES1847" s="14"/>
      <c r="ET1847" s="14"/>
      <c r="EU1847" s="14"/>
      <c r="EV1847" s="14"/>
      <c r="EW1847" s="14"/>
      <c r="EX1847" s="14"/>
      <c r="EY1847" s="14"/>
      <c r="EZ1847" s="14"/>
      <c r="FA1847" s="14"/>
      <c r="FB1847" s="14"/>
      <c r="FC1847" s="14"/>
      <c r="FD1847" s="14"/>
      <c r="FE1847" s="14"/>
      <c r="FF1847" s="14"/>
      <c r="FG1847" s="14"/>
      <c r="FH1847" s="14"/>
      <c r="FI1847" s="14"/>
      <c r="FJ1847" s="14"/>
      <c r="FK1847" s="14"/>
      <c r="FL1847" s="14"/>
      <c r="FM1847" s="14"/>
      <c r="FN1847" s="14"/>
      <c r="FO1847" s="14"/>
      <c r="FP1847" s="14"/>
      <c r="FQ1847" s="14"/>
      <c r="FR1847" s="14"/>
      <c r="FS1847" s="14"/>
      <c r="FT1847" s="14"/>
      <c r="FU1847" s="14"/>
      <c r="FV1847" s="14"/>
      <c r="FW1847" s="14"/>
      <c r="FX1847" s="14"/>
      <c r="FY1847" s="14"/>
      <c r="FZ1847" s="14"/>
      <c r="GA1847" s="14"/>
      <c r="GB1847" s="14"/>
      <c r="GC1847" s="14"/>
      <c r="GD1847" s="14"/>
      <c r="GE1847" s="14"/>
      <c r="GF1847" s="14"/>
      <c r="GG1847" s="14"/>
      <c r="GH1847" s="14"/>
      <c r="GI1847" s="14"/>
      <c r="GJ1847" s="14"/>
      <c r="GK1847" s="14"/>
      <c r="GL1847" s="14"/>
      <c r="GM1847" s="14"/>
      <c r="GN1847" s="14"/>
      <c r="GO1847" s="14"/>
      <c r="GP1847" s="14"/>
      <c r="GQ1847" s="14"/>
      <c r="GR1847" s="14"/>
      <c r="GS1847" s="14"/>
      <c r="GT1847" s="14"/>
      <c r="GU1847" s="14"/>
      <c r="GV1847" s="14"/>
      <c r="GW1847" s="14"/>
      <c r="GX1847" s="14"/>
      <c r="GY1847" s="14"/>
      <c r="GZ1847" s="14"/>
      <c r="HA1847" s="14"/>
      <c r="HB1847" s="14"/>
      <c r="HC1847" s="14"/>
      <c r="HD1847" s="14"/>
      <c r="HE1847" s="14"/>
      <c r="HF1847" s="14"/>
      <c r="HG1847" s="14"/>
      <c r="HH1847" s="14"/>
      <c r="HI1847" s="14"/>
      <c r="HJ1847" s="14"/>
      <c r="HK1847" s="14"/>
      <c r="HL1847" s="14"/>
      <c r="HM1847" s="14"/>
      <c r="HN1847" s="14"/>
      <c r="HO1847" s="14"/>
      <c r="HP1847" s="14"/>
      <c r="HQ1847" s="14"/>
      <c r="HR1847" s="14"/>
      <c r="HS1847" s="14"/>
      <c r="HT1847" s="14"/>
      <c r="HU1847" s="14"/>
      <c r="HV1847" s="14"/>
      <c r="HW1847" s="14"/>
      <c r="HX1847" s="14"/>
      <c r="HY1847" s="14"/>
      <c r="HZ1847" s="14"/>
      <c r="IA1847" s="14"/>
      <c r="IB1847" s="14"/>
      <c r="IC1847" s="14"/>
      <c r="ID1847" s="14"/>
      <c r="IE1847" s="14"/>
      <c r="IF1847" s="14"/>
      <c r="IG1847" s="14"/>
      <c r="IH1847" s="14"/>
      <c r="II1847" s="14"/>
      <c r="IJ1847" s="14"/>
      <c r="IK1847" s="14"/>
      <c r="IL1847" s="14"/>
      <c r="IM1847" s="14"/>
    </row>
    <row r="1848" spans="1:247" s="13" customFormat="1" ht="27.75" customHeight="1">
      <c r="A1848" s="94" t="s">
        <v>1171</v>
      </c>
      <c r="B1848" s="93" t="s">
        <v>1179</v>
      </c>
      <c r="C1848" s="95" t="s">
        <v>1172</v>
      </c>
      <c r="D1848" s="93"/>
      <c r="E1848" s="24" t="s">
        <v>23</v>
      </c>
      <c r="F1848" s="116">
        <v>2</v>
      </c>
      <c r="G1848" s="116">
        <v>0.85</v>
      </c>
      <c r="H1848" s="50" t="s">
        <v>745</v>
      </c>
      <c r="I1848" s="50" t="s">
        <v>354</v>
      </c>
      <c r="J1848" s="62"/>
      <c r="K1848" s="36">
        <v>1</v>
      </c>
      <c r="L1848" s="107"/>
      <c r="M1848" s="107"/>
      <c r="N1848" s="107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  <c r="AI1848" s="14"/>
      <c r="AJ1848" s="14"/>
      <c r="AK1848" s="14"/>
      <c r="AL1848" s="14"/>
      <c r="AM1848" s="14"/>
      <c r="AN1848" s="14"/>
      <c r="AO1848" s="14"/>
      <c r="AP1848" s="14"/>
      <c r="AQ1848" s="14"/>
      <c r="AR1848" s="14"/>
      <c r="AS1848" s="14"/>
      <c r="AT1848" s="14"/>
      <c r="AU1848" s="14"/>
      <c r="AV1848" s="14"/>
      <c r="AW1848" s="14"/>
      <c r="AX1848" s="14"/>
      <c r="AY1848" s="14"/>
      <c r="AZ1848" s="14"/>
      <c r="BA1848" s="14"/>
      <c r="BB1848" s="14"/>
      <c r="BC1848" s="14"/>
      <c r="BD1848" s="14"/>
      <c r="BE1848" s="14"/>
      <c r="BF1848" s="14"/>
      <c r="BG1848" s="14"/>
      <c r="BH1848" s="14"/>
      <c r="BI1848" s="14"/>
      <c r="BJ1848" s="14"/>
      <c r="BK1848" s="14"/>
      <c r="BL1848" s="14"/>
      <c r="BM1848" s="14"/>
      <c r="BN1848" s="14"/>
      <c r="BO1848" s="14"/>
      <c r="BP1848" s="14"/>
      <c r="BQ1848" s="14"/>
      <c r="BR1848" s="14"/>
      <c r="BS1848" s="14"/>
      <c r="BT1848" s="14"/>
      <c r="BU1848" s="14"/>
      <c r="BV1848" s="14"/>
      <c r="BW1848" s="14"/>
      <c r="BX1848" s="14"/>
      <c r="BY1848" s="14"/>
      <c r="BZ1848" s="14"/>
      <c r="CA1848" s="14"/>
      <c r="CB1848" s="14"/>
      <c r="CC1848" s="14"/>
      <c r="CD1848" s="14"/>
      <c r="CE1848" s="14"/>
      <c r="CF1848" s="14"/>
      <c r="CG1848" s="14"/>
      <c r="CH1848" s="14"/>
      <c r="CI1848" s="14"/>
      <c r="CJ1848" s="14"/>
      <c r="CK1848" s="14"/>
      <c r="CL1848" s="14"/>
      <c r="CM1848" s="14"/>
      <c r="CN1848" s="14"/>
      <c r="CO1848" s="14"/>
      <c r="CP1848" s="14"/>
      <c r="CQ1848" s="14"/>
      <c r="CR1848" s="14"/>
      <c r="CS1848" s="14"/>
      <c r="CT1848" s="14"/>
      <c r="CU1848" s="14"/>
      <c r="CV1848" s="14"/>
      <c r="CW1848" s="14"/>
      <c r="CX1848" s="14"/>
      <c r="CY1848" s="14"/>
      <c r="CZ1848" s="14"/>
      <c r="DA1848" s="14"/>
      <c r="DB1848" s="14"/>
      <c r="DC1848" s="14"/>
      <c r="DD1848" s="14"/>
      <c r="DE1848" s="14"/>
      <c r="DF1848" s="14"/>
      <c r="DG1848" s="14"/>
      <c r="DH1848" s="14"/>
      <c r="DI1848" s="14"/>
      <c r="DJ1848" s="14"/>
      <c r="DK1848" s="14"/>
      <c r="DL1848" s="14"/>
      <c r="DM1848" s="14"/>
      <c r="DN1848" s="14"/>
      <c r="DO1848" s="14"/>
      <c r="DP1848" s="14"/>
      <c r="DQ1848" s="14"/>
      <c r="DR1848" s="14"/>
      <c r="DS1848" s="14"/>
      <c r="DT1848" s="14"/>
      <c r="DU1848" s="14"/>
      <c r="DV1848" s="14"/>
      <c r="DW1848" s="14"/>
      <c r="DX1848" s="14"/>
      <c r="DY1848" s="14"/>
      <c r="DZ1848" s="14"/>
      <c r="EA1848" s="14"/>
      <c r="EB1848" s="14"/>
      <c r="EC1848" s="14"/>
      <c r="ED1848" s="14"/>
      <c r="EE1848" s="14"/>
      <c r="EF1848" s="14"/>
      <c r="EG1848" s="14"/>
      <c r="EH1848" s="14"/>
      <c r="EI1848" s="14"/>
      <c r="EJ1848" s="14"/>
      <c r="EK1848" s="14"/>
      <c r="EL1848" s="14"/>
      <c r="EM1848" s="14"/>
      <c r="EN1848" s="14"/>
      <c r="EO1848" s="14"/>
      <c r="EP1848" s="14"/>
      <c r="EQ1848" s="14"/>
      <c r="ER1848" s="14"/>
      <c r="ES1848" s="14"/>
      <c r="ET1848" s="14"/>
      <c r="EU1848" s="14"/>
      <c r="EV1848" s="14"/>
      <c r="EW1848" s="14"/>
      <c r="EX1848" s="14"/>
      <c r="EY1848" s="14"/>
      <c r="EZ1848" s="14"/>
      <c r="FA1848" s="14"/>
      <c r="FB1848" s="14"/>
      <c r="FC1848" s="14"/>
      <c r="FD1848" s="14"/>
      <c r="FE1848" s="14"/>
      <c r="FF1848" s="14"/>
      <c r="FG1848" s="14"/>
      <c r="FH1848" s="14"/>
      <c r="FI1848" s="14"/>
      <c r="FJ1848" s="14"/>
      <c r="FK1848" s="14"/>
      <c r="FL1848" s="14"/>
      <c r="FM1848" s="14"/>
      <c r="FN1848" s="14"/>
      <c r="FO1848" s="14"/>
      <c r="FP1848" s="14"/>
      <c r="FQ1848" s="14"/>
      <c r="FR1848" s="14"/>
      <c r="FS1848" s="14"/>
      <c r="FT1848" s="14"/>
      <c r="FU1848" s="14"/>
      <c r="FV1848" s="14"/>
      <c r="FW1848" s="14"/>
      <c r="FX1848" s="14"/>
      <c r="FY1848" s="14"/>
      <c r="FZ1848" s="14"/>
      <c r="GA1848" s="14"/>
      <c r="GB1848" s="14"/>
      <c r="GC1848" s="14"/>
      <c r="GD1848" s="14"/>
      <c r="GE1848" s="14"/>
      <c r="GF1848" s="14"/>
      <c r="GG1848" s="14"/>
      <c r="GH1848" s="14"/>
      <c r="GI1848" s="14"/>
      <c r="GJ1848" s="14"/>
      <c r="GK1848" s="14"/>
      <c r="GL1848" s="14"/>
      <c r="GM1848" s="14"/>
      <c r="GN1848" s="14"/>
      <c r="GO1848" s="14"/>
      <c r="GP1848" s="14"/>
      <c r="GQ1848" s="14"/>
      <c r="GR1848" s="14"/>
      <c r="GS1848" s="14"/>
      <c r="GT1848" s="14"/>
      <c r="GU1848" s="14"/>
      <c r="GV1848" s="14"/>
      <c r="GW1848" s="14"/>
      <c r="GX1848" s="14"/>
      <c r="GY1848" s="14"/>
      <c r="GZ1848" s="14"/>
      <c r="HA1848" s="14"/>
      <c r="HB1848" s="14"/>
      <c r="HC1848" s="14"/>
      <c r="HD1848" s="14"/>
      <c r="HE1848" s="14"/>
      <c r="HF1848" s="14"/>
      <c r="HG1848" s="14"/>
      <c r="HH1848" s="14"/>
      <c r="HI1848" s="14"/>
      <c r="HJ1848" s="14"/>
      <c r="HK1848" s="14"/>
      <c r="HL1848" s="14"/>
      <c r="HM1848" s="14"/>
      <c r="HN1848" s="14"/>
      <c r="HO1848" s="14"/>
      <c r="HP1848" s="14"/>
      <c r="HQ1848" s="14"/>
      <c r="HR1848" s="14"/>
      <c r="HS1848" s="14"/>
      <c r="HT1848" s="14"/>
      <c r="HU1848" s="14"/>
      <c r="HV1848" s="14"/>
      <c r="HW1848" s="14"/>
      <c r="HX1848" s="14"/>
      <c r="HY1848" s="14"/>
      <c r="HZ1848" s="14"/>
      <c r="IA1848" s="14"/>
      <c r="IB1848" s="14"/>
      <c r="IC1848" s="14"/>
      <c r="ID1848" s="14"/>
      <c r="IE1848" s="14"/>
      <c r="IF1848" s="14"/>
      <c r="IG1848" s="14"/>
      <c r="IH1848" s="14"/>
      <c r="II1848" s="14"/>
      <c r="IJ1848" s="14"/>
      <c r="IK1848" s="14"/>
      <c r="IL1848" s="14"/>
      <c r="IM1848" s="14"/>
    </row>
    <row r="1849" spans="1:247" s="13" customFormat="1" ht="27.75" customHeight="1">
      <c r="A1849" s="94" t="s">
        <v>1171</v>
      </c>
      <c r="B1849" s="93" t="s">
        <v>166</v>
      </c>
      <c r="C1849" s="95" t="s">
        <v>1172</v>
      </c>
      <c r="D1849" s="93"/>
      <c r="E1849" s="24" t="s">
        <v>23</v>
      </c>
      <c r="F1849" s="116">
        <v>29</v>
      </c>
      <c r="G1849" s="116">
        <v>12.23</v>
      </c>
      <c r="H1849" s="50" t="s">
        <v>745</v>
      </c>
      <c r="I1849" s="50" t="s">
        <v>354</v>
      </c>
      <c r="J1849" s="62">
        <v>1</v>
      </c>
      <c r="K1849" s="36"/>
      <c r="L1849" s="107"/>
      <c r="M1849" s="107"/>
      <c r="N1849" s="107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  <c r="AI1849" s="14"/>
      <c r="AJ1849" s="14"/>
      <c r="AK1849" s="14"/>
      <c r="AL1849" s="14"/>
      <c r="AM1849" s="14"/>
      <c r="AN1849" s="14"/>
      <c r="AO1849" s="14"/>
      <c r="AP1849" s="14"/>
      <c r="AQ1849" s="14"/>
      <c r="AR1849" s="14"/>
      <c r="AS1849" s="14"/>
      <c r="AT1849" s="14"/>
      <c r="AU1849" s="14"/>
      <c r="AV1849" s="14"/>
      <c r="AW1849" s="14"/>
      <c r="AX1849" s="14"/>
      <c r="AY1849" s="14"/>
      <c r="AZ1849" s="14"/>
      <c r="BA1849" s="14"/>
      <c r="BB1849" s="14"/>
      <c r="BC1849" s="14"/>
      <c r="BD1849" s="14"/>
      <c r="BE1849" s="14"/>
      <c r="BF1849" s="14"/>
      <c r="BG1849" s="14"/>
      <c r="BH1849" s="14"/>
      <c r="BI1849" s="14"/>
      <c r="BJ1849" s="14"/>
      <c r="BK1849" s="14"/>
      <c r="BL1849" s="14"/>
      <c r="BM1849" s="14"/>
      <c r="BN1849" s="14"/>
      <c r="BO1849" s="14"/>
      <c r="BP1849" s="14"/>
      <c r="BQ1849" s="14"/>
      <c r="BR1849" s="14"/>
      <c r="BS1849" s="14"/>
      <c r="BT1849" s="14"/>
      <c r="BU1849" s="14"/>
      <c r="BV1849" s="14"/>
      <c r="BW1849" s="14"/>
      <c r="BX1849" s="14"/>
      <c r="BY1849" s="14"/>
      <c r="BZ1849" s="14"/>
      <c r="CA1849" s="14"/>
      <c r="CB1849" s="14"/>
      <c r="CC1849" s="14"/>
      <c r="CD1849" s="14"/>
      <c r="CE1849" s="14"/>
      <c r="CF1849" s="14"/>
      <c r="CG1849" s="14"/>
      <c r="CH1849" s="14"/>
      <c r="CI1849" s="14"/>
      <c r="CJ1849" s="14"/>
      <c r="CK1849" s="14"/>
      <c r="CL1849" s="14"/>
      <c r="CM1849" s="14"/>
      <c r="CN1849" s="14"/>
      <c r="CO1849" s="14"/>
      <c r="CP1849" s="14"/>
      <c r="CQ1849" s="14"/>
      <c r="CR1849" s="14"/>
      <c r="CS1849" s="14"/>
      <c r="CT1849" s="14"/>
      <c r="CU1849" s="14"/>
      <c r="CV1849" s="14"/>
      <c r="CW1849" s="14"/>
      <c r="CX1849" s="14"/>
      <c r="CY1849" s="14"/>
      <c r="CZ1849" s="14"/>
      <c r="DA1849" s="14"/>
      <c r="DB1849" s="14"/>
      <c r="DC1849" s="14"/>
      <c r="DD1849" s="14"/>
      <c r="DE1849" s="14"/>
      <c r="DF1849" s="14"/>
      <c r="DG1849" s="14"/>
      <c r="DH1849" s="14"/>
      <c r="DI1849" s="14"/>
      <c r="DJ1849" s="14"/>
      <c r="DK1849" s="14"/>
      <c r="DL1849" s="14"/>
      <c r="DM1849" s="14"/>
      <c r="DN1849" s="14"/>
      <c r="DO1849" s="14"/>
      <c r="DP1849" s="14"/>
      <c r="DQ1849" s="14"/>
      <c r="DR1849" s="14"/>
      <c r="DS1849" s="14"/>
      <c r="DT1849" s="14"/>
      <c r="DU1849" s="14"/>
      <c r="DV1849" s="14"/>
      <c r="DW1849" s="14"/>
      <c r="DX1849" s="14"/>
      <c r="DY1849" s="14"/>
      <c r="DZ1849" s="14"/>
      <c r="EA1849" s="14"/>
      <c r="EB1849" s="14"/>
      <c r="EC1849" s="14"/>
      <c r="ED1849" s="14"/>
      <c r="EE1849" s="14"/>
      <c r="EF1849" s="14"/>
      <c r="EG1849" s="14"/>
      <c r="EH1849" s="14"/>
      <c r="EI1849" s="14"/>
      <c r="EJ1849" s="14"/>
      <c r="EK1849" s="14"/>
      <c r="EL1849" s="14"/>
      <c r="EM1849" s="14"/>
      <c r="EN1849" s="14"/>
      <c r="EO1849" s="14"/>
      <c r="EP1849" s="14"/>
      <c r="EQ1849" s="14"/>
      <c r="ER1849" s="14"/>
      <c r="ES1849" s="14"/>
      <c r="ET1849" s="14"/>
      <c r="EU1849" s="14"/>
      <c r="EV1849" s="14"/>
      <c r="EW1849" s="14"/>
      <c r="EX1849" s="14"/>
      <c r="EY1849" s="14"/>
      <c r="EZ1849" s="14"/>
      <c r="FA1849" s="14"/>
      <c r="FB1849" s="14"/>
      <c r="FC1849" s="14"/>
      <c r="FD1849" s="14"/>
      <c r="FE1849" s="14"/>
      <c r="FF1849" s="14"/>
      <c r="FG1849" s="14"/>
      <c r="FH1849" s="14"/>
      <c r="FI1849" s="14"/>
      <c r="FJ1849" s="14"/>
      <c r="FK1849" s="14"/>
      <c r="FL1849" s="14"/>
      <c r="FM1849" s="14"/>
      <c r="FN1849" s="14"/>
      <c r="FO1849" s="14"/>
      <c r="FP1849" s="14"/>
      <c r="FQ1849" s="14"/>
      <c r="FR1849" s="14"/>
      <c r="FS1849" s="14"/>
      <c r="FT1849" s="14"/>
      <c r="FU1849" s="14"/>
      <c r="FV1849" s="14"/>
      <c r="FW1849" s="14"/>
      <c r="FX1849" s="14"/>
      <c r="FY1849" s="14"/>
      <c r="FZ1849" s="14"/>
      <c r="GA1849" s="14"/>
      <c r="GB1849" s="14"/>
      <c r="GC1849" s="14"/>
      <c r="GD1849" s="14"/>
      <c r="GE1849" s="14"/>
      <c r="GF1849" s="14"/>
      <c r="GG1849" s="14"/>
      <c r="GH1849" s="14"/>
      <c r="GI1849" s="14"/>
      <c r="GJ1849" s="14"/>
      <c r="GK1849" s="14"/>
      <c r="GL1849" s="14"/>
      <c r="GM1849" s="14"/>
      <c r="GN1849" s="14"/>
      <c r="GO1849" s="14"/>
      <c r="GP1849" s="14"/>
      <c r="GQ1849" s="14"/>
      <c r="GR1849" s="14"/>
      <c r="GS1849" s="14"/>
      <c r="GT1849" s="14"/>
      <c r="GU1849" s="14"/>
      <c r="GV1849" s="14"/>
      <c r="GW1849" s="14"/>
      <c r="GX1849" s="14"/>
      <c r="GY1849" s="14"/>
      <c r="GZ1849" s="14"/>
      <c r="HA1849" s="14"/>
      <c r="HB1849" s="14"/>
      <c r="HC1849" s="14"/>
      <c r="HD1849" s="14"/>
      <c r="HE1849" s="14"/>
      <c r="HF1849" s="14"/>
      <c r="HG1849" s="14"/>
      <c r="HH1849" s="14"/>
      <c r="HI1849" s="14"/>
      <c r="HJ1849" s="14"/>
      <c r="HK1849" s="14"/>
      <c r="HL1849" s="14"/>
      <c r="HM1849" s="14"/>
      <c r="HN1849" s="14"/>
      <c r="HO1849" s="14"/>
      <c r="HP1849" s="14"/>
      <c r="HQ1849" s="14"/>
      <c r="HR1849" s="14"/>
      <c r="HS1849" s="14"/>
      <c r="HT1849" s="14"/>
      <c r="HU1849" s="14"/>
      <c r="HV1849" s="14"/>
      <c r="HW1849" s="14"/>
      <c r="HX1849" s="14"/>
      <c r="HY1849" s="14"/>
      <c r="HZ1849" s="14"/>
      <c r="IA1849" s="14"/>
      <c r="IB1849" s="14"/>
      <c r="IC1849" s="14"/>
      <c r="ID1849" s="14"/>
      <c r="IE1849" s="14"/>
      <c r="IF1849" s="14"/>
      <c r="IG1849" s="14"/>
      <c r="IH1849" s="14"/>
      <c r="II1849" s="14"/>
      <c r="IJ1849" s="14"/>
      <c r="IK1849" s="14"/>
      <c r="IL1849" s="14"/>
      <c r="IM1849" s="14"/>
    </row>
    <row r="1850" spans="1:247" s="13" customFormat="1" ht="27.75" customHeight="1">
      <c r="A1850" s="94" t="s">
        <v>1171</v>
      </c>
      <c r="B1850" s="93" t="s">
        <v>556</v>
      </c>
      <c r="C1850" s="95" t="s">
        <v>1172</v>
      </c>
      <c r="D1850" s="93"/>
      <c r="E1850" s="24" t="s">
        <v>23</v>
      </c>
      <c r="F1850" s="116">
        <v>37.97</v>
      </c>
      <c r="G1850" s="116">
        <v>16.03</v>
      </c>
      <c r="H1850" s="50" t="s">
        <v>745</v>
      </c>
      <c r="I1850" s="50" t="s">
        <v>354</v>
      </c>
      <c r="J1850" s="62"/>
      <c r="K1850" s="36">
        <v>6</v>
      </c>
      <c r="L1850" s="107"/>
      <c r="M1850" s="107"/>
      <c r="N1850" s="107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  <c r="AK1850" s="14"/>
      <c r="AL1850" s="14"/>
      <c r="AM1850" s="14"/>
      <c r="AN1850" s="14"/>
      <c r="AO1850" s="14"/>
      <c r="AP1850" s="14"/>
      <c r="AQ1850" s="14"/>
      <c r="AR1850" s="14"/>
      <c r="AS1850" s="14"/>
      <c r="AT1850" s="14"/>
      <c r="AU1850" s="14"/>
      <c r="AV1850" s="14"/>
      <c r="AW1850" s="14"/>
      <c r="AX1850" s="14"/>
      <c r="AY1850" s="14"/>
      <c r="AZ1850" s="14"/>
      <c r="BA1850" s="14"/>
      <c r="BB1850" s="14"/>
      <c r="BC1850" s="14"/>
      <c r="BD1850" s="14"/>
      <c r="BE1850" s="14"/>
      <c r="BF1850" s="14"/>
      <c r="BG1850" s="14"/>
      <c r="BH1850" s="14"/>
      <c r="BI1850" s="14"/>
      <c r="BJ1850" s="14"/>
      <c r="BK1850" s="14"/>
      <c r="BL1850" s="14"/>
      <c r="BM1850" s="14"/>
      <c r="BN1850" s="14"/>
      <c r="BO1850" s="14"/>
      <c r="BP1850" s="14"/>
      <c r="BQ1850" s="14"/>
      <c r="BR1850" s="14"/>
      <c r="BS1850" s="14"/>
      <c r="BT1850" s="14"/>
      <c r="BU1850" s="14"/>
      <c r="BV1850" s="14"/>
      <c r="BW1850" s="14"/>
      <c r="BX1850" s="14"/>
      <c r="BY1850" s="14"/>
      <c r="BZ1850" s="14"/>
      <c r="CA1850" s="14"/>
      <c r="CB1850" s="14"/>
      <c r="CC1850" s="14"/>
      <c r="CD1850" s="14"/>
      <c r="CE1850" s="14"/>
      <c r="CF1850" s="14"/>
      <c r="CG1850" s="14"/>
      <c r="CH1850" s="14"/>
      <c r="CI1850" s="14"/>
      <c r="CJ1850" s="14"/>
      <c r="CK1850" s="14"/>
      <c r="CL1850" s="14"/>
      <c r="CM1850" s="14"/>
      <c r="CN1850" s="14"/>
      <c r="CO1850" s="14"/>
      <c r="CP1850" s="14"/>
      <c r="CQ1850" s="14"/>
      <c r="CR1850" s="14"/>
      <c r="CS1850" s="14"/>
      <c r="CT1850" s="14"/>
      <c r="CU1850" s="14"/>
      <c r="CV1850" s="14"/>
      <c r="CW1850" s="14"/>
      <c r="CX1850" s="14"/>
      <c r="CY1850" s="14"/>
      <c r="CZ1850" s="14"/>
      <c r="DA1850" s="14"/>
      <c r="DB1850" s="14"/>
      <c r="DC1850" s="14"/>
      <c r="DD1850" s="14"/>
      <c r="DE1850" s="14"/>
      <c r="DF1850" s="14"/>
      <c r="DG1850" s="14"/>
      <c r="DH1850" s="14"/>
      <c r="DI1850" s="14"/>
      <c r="DJ1850" s="14"/>
      <c r="DK1850" s="14"/>
      <c r="DL1850" s="14"/>
      <c r="DM1850" s="14"/>
      <c r="DN1850" s="14"/>
      <c r="DO1850" s="14"/>
      <c r="DP1850" s="14"/>
      <c r="DQ1850" s="14"/>
      <c r="DR1850" s="14"/>
      <c r="DS1850" s="14"/>
      <c r="DT1850" s="14"/>
      <c r="DU1850" s="14"/>
      <c r="DV1850" s="14"/>
      <c r="DW1850" s="14"/>
      <c r="DX1850" s="14"/>
      <c r="DY1850" s="14"/>
      <c r="DZ1850" s="14"/>
      <c r="EA1850" s="14"/>
      <c r="EB1850" s="14"/>
      <c r="EC1850" s="14"/>
      <c r="ED1850" s="14"/>
      <c r="EE1850" s="14"/>
      <c r="EF1850" s="14"/>
      <c r="EG1850" s="14"/>
      <c r="EH1850" s="14"/>
      <c r="EI1850" s="14"/>
      <c r="EJ1850" s="14"/>
      <c r="EK1850" s="14"/>
      <c r="EL1850" s="14"/>
      <c r="EM1850" s="14"/>
      <c r="EN1850" s="14"/>
      <c r="EO1850" s="14"/>
      <c r="EP1850" s="14"/>
      <c r="EQ1850" s="14"/>
      <c r="ER1850" s="14"/>
      <c r="ES1850" s="14"/>
      <c r="ET1850" s="14"/>
      <c r="EU1850" s="14"/>
      <c r="EV1850" s="14"/>
      <c r="EW1850" s="14"/>
      <c r="EX1850" s="14"/>
      <c r="EY1850" s="14"/>
      <c r="EZ1850" s="14"/>
      <c r="FA1850" s="14"/>
      <c r="FB1850" s="14"/>
      <c r="FC1850" s="14"/>
      <c r="FD1850" s="14"/>
      <c r="FE1850" s="14"/>
      <c r="FF1850" s="14"/>
      <c r="FG1850" s="14"/>
      <c r="FH1850" s="14"/>
      <c r="FI1850" s="14"/>
      <c r="FJ1850" s="14"/>
      <c r="FK1850" s="14"/>
      <c r="FL1850" s="14"/>
      <c r="FM1850" s="14"/>
      <c r="FN1850" s="14"/>
      <c r="FO1850" s="14"/>
      <c r="FP1850" s="14"/>
      <c r="FQ1850" s="14"/>
      <c r="FR1850" s="14"/>
      <c r="FS1850" s="14"/>
      <c r="FT1850" s="14"/>
      <c r="FU1850" s="14"/>
      <c r="FV1850" s="14"/>
      <c r="FW1850" s="14"/>
      <c r="FX1850" s="14"/>
      <c r="FY1850" s="14"/>
      <c r="FZ1850" s="14"/>
      <c r="GA1850" s="14"/>
      <c r="GB1850" s="14"/>
      <c r="GC1850" s="14"/>
      <c r="GD1850" s="14"/>
      <c r="GE1850" s="14"/>
      <c r="GF1850" s="14"/>
      <c r="GG1850" s="14"/>
      <c r="GH1850" s="14"/>
      <c r="GI1850" s="14"/>
      <c r="GJ1850" s="14"/>
      <c r="GK1850" s="14"/>
      <c r="GL1850" s="14"/>
      <c r="GM1850" s="14"/>
      <c r="GN1850" s="14"/>
      <c r="GO1850" s="14"/>
      <c r="GP1850" s="14"/>
      <c r="GQ1850" s="14"/>
      <c r="GR1850" s="14"/>
      <c r="GS1850" s="14"/>
      <c r="GT1850" s="14"/>
      <c r="GU1850" s="14"/>
      <c r="GV1850" s="14"/>
      <c r="GW1850" s="14"/>
      <c r="GX1850" s="14"/>
      <c r="GY1850" s="14"/>
      <c r="GZ1850" s="14"/>
      <c r="HA1850" s="14"/>
      <c r="HB1850" s="14"/>
      <c r="HC1850" s="14"/>
      <c r="HD1850" s="14"/>
      <c r="HE1850" s="14"/>
      <c r="HF1850" s="14"/>
      <c r="HG1850" s="14"/>
      <c r="HH1850" s="14"/>
      <c r="HI1850" s="14"/>
      <c r="HJ1850" s="14"/>
      <c r="HK1850" s="14"/>
      <c r="HL1850" s="14"/>
      <c r="HM1850" s="14"/>
      <c r="HN1850" s="14"/>
      <c r="HO1850" s="14"/>
      <c r="HP1850" s="14"/>
      <c r="HQ1850" s="14"/>
      <c r="HR1850" s="14"/>
      <c r="HS1850" s="14"/>
      <c r="HT1850" s="14"/>
      <c r="HU1850" s="14"/>
      <c r="HV1850" s="14"/>
      <c r="HW1850" s="14"/>
      <c r="HX1850" s="14"/>
      <c r="HY1850" s="14"/>
      <c r="HZ1850" s="14"/>
      <c r="IA1850" s="14"/>
      <c r="IB1850" s="14"/>
      <c r="IC1850" s="14"/>
      <c r="ID1850" s="14"/>
      <c r="IE1850" s="14"/>
      <c r="IF1850" s="14"/>
      <c r="IG1850" s="14"/>
      <c r="IH1850" s="14"/>
      <c r="II1850" s="14"/>
      <c r="IJ1850" s="14"/>
      <c r="IK1850" s="14"/>
      <c r="IL1850" s="14"/>
      <c r="IM1850" s="14"/>
    </row>
    <row r="1851" spans="1:247" s="13" customFormat="1" ht="27.75" customHeight="1">
      <c r="A1851" s="94" t="s">
        <v>1171</v>
      </c>
      <c r="B1851" s="93" t="s">
        <v>404</v>
      </c>
      <c r="C1851" s="95" t="s">
        <v>1172</v>
      </c>
      <c r="D1851" s="93"/>
      <c r="E1851" s="24" t="s">
        <v>23</v>
      </c>
      <c r="F1851" s="116">
        <v>5.7</v>
      </c>
      <c r="G1851" s="116">
        <v>2.41</v>
      </c>
      <c r="H1851" s="50" t="s">
        <v>745</v>
      </c>
      <c r="I1851" s="50" t="s">
        <v>354</v>
      </c>
      <c r="J1851" s="62"/>
      <c r="K1851" s="36">
        <v>1</v>
      </c>
      <c r="L1851" s="107"/>
      <c r="M1851" s="107"/>
      <c r="N1851" s="107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  <c r="AI1851" s="14"/>
      <c r="AJ1851" s="14"/>
      <c r="AK1851" s="14"/>
      <c r="AL1851" s="14"/>
      <c r="AM1851" s="14"/>
      <c r="AN1851" s="14"/>
      <c r="AO1851" s="14"/>
      <c r="AP1851" s="14"/>
      <c r="AQ1851" s="14"/>
      <c r="AR1851" s="14"/>
      <c r="AS1851" s="14"/>
      <c r="AT1851" s="14"/>
      <c r="AU1851" s="14"/>
      <c r="AV1851" s="14"/>
      <c r="AW1851" s="14"/>
      <c r="AX1851" s="14"/>
      <c r="AY1851" s="14"/>
      <c r="AZ1851" s="14"/>
      <c r="BA1851" s="14"/>
      <c r="BB1851" s="14"/>
      <c r="BC1851" s="14"/>
      <c r="BD1851" s="14"/>
      <c r="BE1851" s="14"/>
      <c r="BF1851" s="14"/>
      <c r="BG1851" s="14"/>
      <c r="BH1851" s="14"/>
      <c r="BI1851" s="14"/>
      <c r="BJ1851" s="14"/>
      <c r="BK1851" s="14"/>
      <c r="BL1851" s="14"/>
      <c r="BM1851" s="14"/>
      <c r="BN1851" s="14"/>
      <c r="BO1851" s="14"/>
      <c r="BP1851" s="14"/>
      <c r="BQ1851" s="14"/>
      <c r="BR1851" s="14"/>
      <c r="BS1851" s="14"/>
      <c r="BT1851" s="14"/>
      <c r="BU1851" s="14"/>
      <c r="BV1851" s="14"/>
      <c r="BW1851" s="14"/>
      <c r="BX1851" s="14"/>
      <c r="BY1851" s="14"/>
      <c r="BZ1851" s="14"/>
      <c r="CA1851" s="14"/>
      <c r="CB1851" s="14"/>
      <c r="CC1851" s="14"/>
      <c r="CD1851" s="14"/>
      <c r="CE1851" s="14"/>
      <c r="CF1851" s="14"/>
      <c r="CG1851" s="14"/>
      <c r="CH1851" s="14"/>
      <c r="CI1851" s="14"/>
      <c r="CJ1851" s="14"/>
      <c r="CK1851" s="14"/>
      <c r="CL1851" s="14"/>
      <c r="CM1851" s="14"/>
      <c r="CN1851" s="14"/>
      <c r="CO1851" s="14"/>
      <c r="CP1851" s="14"/>
      <c r="CQ1851" s="14"/>
      <c r="CR1851" s="14"/>
      <c r="CS1851" s="14"/>
      <c r="CT1851" s="14"/>
      <c r="CU1851" s="14"/>
      <c r="CV1851" s="14"/>
      <c r="CW1851" s="14"/>
      <c r="CX1851" s="14"/>
      <c r="CY1851" s="14"/>
      <c r="CZ1851" s="14"/>
      <c r="DA1851" s="14"/>
      <c r="DB1851" s="14"/>
      <c r="DC1851" s="14"/>
      <c r="DD1851" s="14"/>
      <c r="DE1851" s="14"/>
      <c r="DF1851" s="14"/>
      <c r="DG1851" s="14"/>
      <c r="DH1851" s="14"/>
      <c r="DI1851" s="14"/>
      <c r="DJ1851" s="14"/>
      <c r="DK1851" s="14"/>
      <c r="DL1851" s="14"/>
      <c r="DM1851" s="14"/>
      <c r="DN1851" s="14"/>
      <c r="DO1851" s="14"/>
      <c r="DP1851" s="14"/>
      <c r="DQ1851" s="14"/>
      <c r="DR1851" s="14"/>
      <c r="DS1851" s="14"/>
      <c r="DT1851" s="14"/>
      <c r="DU1851" s="14"/>
      <c r="DV1851" s="14"/>
      <c r="DW1851" s="14"/>
      <c r="DX1851" s="14"/>
      <c r="DY1851" s="14"/>
      <c r="DZ1851" s="14"/>
      <c r="EA1851" s="14"/>
      <c r="EB1851" s="14"/>
      <c r="EC1851" s="14"/>
      <c r="ED1851" s="14"/>
      <c r="EE1851" s="14"/>
      <c r="EF1851" s="14"/>
      <c r="EG1851" s="14"/>
      <c r="EH1851" s="14"/>
      <c r="EI1851" s="14"/>
      <c r="EJ1851" s="14"/>
      <c r="EK1851" s="14"/>
      <c r="EL1851" s="14"/>
      <c r="EM1851" s="14"/>
      <c r="EN1851" s="14"/>
      <c r="EO1851" s="14"/>
      <c r="EP1851" s="14"/>
      <c r="EQ1851" s="14"/>
      <c r="ER1851" s="14"/>
      <c r="ES1851" s="14"/>
      <c r="ET1851" s="14"/>
      <c r="EU1851" s="14"/>
      <c r="EV1851" s="14"/>
      <c r="EW1851" s="14"/>
      <c r="EX1851" s="14"/>
      <c r="EY1851" s="14"/>
      <c r="EZ1851" s="14"/>
      <c r="FA1851" s="14"/>
      <c r="FB1851" s="14"/>
      <c r="FC1851" s="14"/>
      <c r="FD1851" s="14"/>
      <c r="FE1851" s="14"/>
      <c r="FF1851" s="14"/>
      <c r="FG1851" s="14"/>
      <c r="FH1851" s="14"/>
      <c r="FI1851" s="14"/>
      <c r="FJ1851" s="14"/>
      <c r="FK1851" s="14"/>
      <c r="FL1851" s="14"/>
      <c r="FM1851" s="14"/>
      <c r="FN1851" s="14"/>
      <c r="FO1851" s="14"/>
      <c r="FP1851" s="14"/>
      <c r="FQ1851" s="14"/>
      <c r="FR1851" s="14"/>
      <c r="FS1851" s="14"/>
      <c r="FT1851" s="14"/>
      <c r="FU1851" s="14"/>
      <c r="FV1851" s="14"/>
      <c r="FW1851" s="14"/>
      <c r="FX1851" s="14"/>
      <c r="FY1851" s="14"/>
      <c r="FZ1851" s="14"/>
      <c r="GA1851" s="14"/>
      <c r="GB1851" s="14"/>
      <c r="GC1851" s="14"/>
      <c r="GD1851" s="14"/>
      <c r="GE1851" s="14"/>
      <c r="GF1851" s="14"/>
      <c r="GG1851" s="14"/>
      <c r="GH1851" s="14"/>
      <c r="GI1851" s="14"/>
      <c r="GJ1851" s="14"/>
      <c r="GK1851" s="14"/>
      <c r="GL1851" s="14"/>
      <c r="GM1851" s="14"/>
      <c r="GN1851" s="14"/>
      <c r="GO1851" s="14"/>
      <c r="GP1851" s="14"/>
      <c r="GQ1851" s="14"/>
      <c r="GR1851" s="14"/>
      <c r="GS1851" s="14"/>
      <c r="GT1851" s="14"/>
      <c r="GU1851" s="14"/>
      <c r="GV1851" s="14"/>
      <c r="GW1851" s="14"/>
      <c r="GX1851" s="14"/>
      <c r="GY1851" s="14"/>
      <c r="GZ1851" s="14"/>
      <c r="HA1851" s="14"/>
      <c r="HB1851" s="14"/>
      <c r="HC1851" s="14"/>
      <c r="HD1851" s="14"/>
      <c r="HE1851" s="14"/>
      <c r="HF1851" s="14"/>
      <c r="HG1851" s="14"/>
      <c r="HH1851" s="14"/>
      <c r="HI1851" s="14"/>
      <c r="HJ1851" s="14"/>
      <c r="HK1851" s="14"/>
      <c r="HL1851" s="14"/>
      <c r="HM1851" s="14"/>
      <c r="HN1851" s="14"/>
      <c r="HO1851" s="14"/>
      <c r="HP1851" s="14"/>
      <c r="HQ1851" s="14"/>
      <c r="HR1851" s="14"/>
      <c r="HS1851" s="14"/>
      <c r="HT1851" s="14"/>
      <c r="HU1851" s="14"/>
      <c r="HV1851" s="14"/>
      <c r="HW1851" s="14"/>
      <c r="HX1851" s="14"/>
      <c r="HY1851" s="14"/>
      <c r="HZ1851" s="14"/>
      <c r="IA1851" s="14"/>
      <c r="IB1851" s="14"/>
      <c r="IC1851" s="14"/>
      <c r="ID1851" s="14"/>
      <c r="IE1851" s="14"/>
      <c r="IF1851" s="14"/>
      <c r="IG1851" s="14"/>
      <c r="IH1851" s="14"/>
      <c r="II1851" s="14"/>
      <c r="IJ1851" s="14"/>
      <c r="IK1851" s="14"/>
      <c r="IL1851" s="14"/>
      <c r="IM1851" s="14"/>
    </row>
    <row r="1852" spans="1:247" s="13" customFormat="1" ht="27.75" customHeight="1">
      <c r="A1852" s="94" t="s">
        <v>1171</v>
      </c>
      <c r="B1852" s="93" t="s">
        <v>91</v>
      </c>
      <c r="C1852" s="95" t="s">
        <v>1172</v>
      </c>
      <c r="D1852" s="93"/>
      <c r="E1852" s="24" t="s">
        <v>23</v>
      </c>
      <c r="F1852" s="116">
        <v>31.3</v>
      </c>
      <c r="G1852" s="116">
        <v>13.28</v>
      </c>
      <c r="H1852" s="50" t="s">
        <v>745</v>
      </c>
      <c r="I1852" s="50" t="s">
        <v>354</v>
      </c>
      <c r="J1852" s="62"/>
      <c r="K1852" s="36">
        <v>6</v>
      </c>
      <c r="L1852" s="107"/>
      <c r="M1852" s="107"/>
      <c r="N1852" s="107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  <c r="AI1852" s="14"/>
      <c r="AJ1852" s="14"/>
      <c r="AK1852" s="14"/>
      <c r="AL1852" s="14"/>
      <c r="AM1852" s="14"/>
      <c r="AN1852" s="14"/>
      <c r="AO1852" s="14"/>
      <c r="AP1852" s="14"/>
      <c r="AQ1852" s="14"/>
      <c r="AR1852" s="14"/>
      <c r="AS1852" s="14"/>
      <c r="AT1852" s="14"/>
      <c r="AU1852" s="14"/>
      <c r="AV1852" s="14"/>
      <c r="AW1852" s="14"/>
      <c r="AX1852" s="14"/>
      <c r="AY1852" s="14"/>
      <c r="AZ1852" s="14"/>
      <c r="BA1852" s="14"/>
      <c r="BB1852" s="14"/>
      <c r="BC1852" s="14"/>
      <c r="BD1852" s="14"/>
      <c r="BE1852" s="14"/>
      <c r="BF1852" s="14"/>
      <c r="BG1852" s="14"/>
      <c r="BH1852" s="14"/>
      <c r="BI1852" s="14"/>
      <c r="BJ1852" s="14"/>
      <c r="BK1852" s="14"/>
      <c r="BL1852" s="14"/>
      <c r="BM1852" s="14"/>
      <c r="BN1852" s="14"/>
      <c r="BO1852" s="14"/>
      <c r="BP1852" s="14"/>
      <c r="BQ1852" s="14"/>
      <c r="BR1852" s="14"/>
      <c r="BS1852" s="14"/>
      <c r="BT1852" s="14"/>
      <c r="BU1852" s="14"/>
      <c r="BV1852" s="14"/>
      <c r="BW1852" s="14"/>
      <c r="BX1852" s="14"/>
      <c r="BY1852" s="14"/>
      <c r="BZ1852" s="14"/>
      <c r="CA1852" s="14"/>
      <c r="CB1852" s="14"/>
      <c r="CC1852" s="14"/>
      <c r="CD1852" s="14"/>
      <c r="CE1852" s="14"/>
      <c r="CF1852" s="14"/>
      <c r="CG1852" s="14"/>
      <c r="CH1852" s="14"/>
      <c r="CI1852" s="14"/>
      <c r="CJ1852" s="14"/>
      <c r="CK1852" s="14"/>
      <c r="CL1852" s="14"/>
      <c r="CM1852" s="14"/>
      <c r="CN1852" s="14"/>
      <c r="CO1852" s="14"/>
      <c r="CP1852" s="14"/>
      <c r="CQ1852" s="14"/>
      <c r="CR1852" s="14"/>
      <c r="CS1852" s="14"/>
      <c r="CT1852" s="14"/>
      <c r="CU1852" s="14"/>
      <c r="CV1852" s="14"/>
      <c r="CW1852" s="14"/>
      <c r="CX1852" s="14"/>
      <c r="CY1852" s="14"/>
      <c r="CZ1852" s="14"/>
      <c r="DA1852" s="14"/>
      <c r="DB1852" s="14"/>
      <c r="DC1852" s="14"/>
      <c r="DD1852" s="14"/>
      <c r="DE1852" s="14"/>
      <c r="DF1852" s="14"/>
      <c r="DG1852" s="14"/>
      <c r="DH1852" s="14"/>
      <c r="DI1852" s="14"/>
      <c r="DJ1852" s="14"/>
      <c r="DK1852" s="14"/>
      <c r="DL1852" s="14"/>
      <c r="DM1852" s="14"/>
      <c r="DN1852" s="14"/>
      <c r="DO1852" s="14"/>
      <c r="DP1852" s="14"/>
      <c r="DQ1852" s="14"/>
      <c r="DR1852" s="14"/>
      <c r="DS1852" s="14"/>
      <c r="DT1852" s="14"/>
      <c r="DU1852" s="14"/>
      <c r="DV1852" s="14"/>
      <c r="DW1852" s="14"/>
      <c r="DX1852" s="14"/>
      <c r="DY1852" s="14"/>
      <c r="DZ1852" s="14"/>
      <c r="EA1852" s="14"/>
      <c r="EB1852" s="14"/>
      <c r="EC1852" s="14"/>
      <c r="ED1852" s="14"/>
      <c r="EE1852" s="14"/>
      <c r="EF1852" s="14"/>
      <c r="EG1852" s="14"/>
      <c r="EH1852" s="14"/>
      <c r="EI1852" s="14"/>
      <c r="EJ1852" s="14"/>
      <c r="EK1852" s="14"/>
      <c r="EL1852" s="14"/>
      <c r="EM1852" s="14"/>
      <c r="EN1852" s="14"/>
      <c r="EO1852" s="14"/>
      <c r="EP1852" s="14"/>
      <c r="EQ1852" s="14"/>
      <c r="ER1852" s="14"/>
      <c r="ES1852" s="14"/>
      <c r="ET1852" s="14"/>
      <c r="EU1852" s="14"/>
      <c r="EV1852" s="14"/>
      <c r="EW1852" s="14"/>
      <c r="EX1852" s="14"/>
      <c r="EY1852" s="14"/>
      <c r="EZ1852" s="14"/>
      <c r="FA1852" s="14"/>
      <c r="FB1852" s="14"/>
      <c r="FC1852" s="14"/>
      <c r="FD1852" s="14"/>
      <c r="FE1852" s="14"/>
      <c r="FF1852" s="14"/>
      <c r="FG1852" s="14"/>
      <c r="FH1852" s="14"/>
      <c r="FI1852" s="14"/>
      <c r="FJ1852" s="14"/>
      <c r="FK1852" s="14"/>
      <c r="FL1852" s="14"/>
      <c r="FM1852" s="14"/>
      <c r="FN1852" s="14"/>
      <c r="FO1852" s="14"/>
      <c r="FP1852" s="14"/>
      <c r="FQ1852" s="14"/>
      <c r="FR1852" s="14"/>
      <c r="FS1852" s="14"/>
      <c r="FT1852" s="14"/>
      <c r="FU1852" s="14"/>
      <c r="FV1852" s="14"/>
      <c r="FW1852" s="14"/>
      <c r="FX1852" s="14"/>
      <c r="FY1852" s="14"/>
      <c r="FZ1852" s="14"/>
      <c r="GA1852" s="14"/>
      <c r="GB1852" s="14"/>
      <c r="GC1852" s="14"/>
      <c r="GD1852" s="14"/>
      <c r="GE1852" s="14"/>
      <c r="GF1852" s="14"/>
      <c r="GG1852" s="14"/>
      <c r="GH1852" s="14"/>
      <c r="GI1852" s="14"/>
      <c r="GJ1852" s="14"/>
      <c r="GK1852" s="14"/>
      <c r="GL1852" s="14"/>
      <c r="GM1852" s="14"/>
      <c r="GN1852" s="14"/>
      <c r="GO1852" s="14"/>
      <c r="GP1852" s="14"/>
      <c r="GQ1852" s="14"/>
      <c r="GR1852" s="14"/>
      <c r="GS1852" s="14"/>
      <c r="GT1852" s="14"/>
      <c r="GU1852" s="14"/>
      <c r="GV1852" s="14"/>
      <c r="GW1852" s="14"/>
      <c r="GX1852" s="14"/>
      <c r="GY1852" s="14"/>
      <c r="GZ1852" s="14"/>
      <c r="HA1852" s="14"/>
      <c r="HB1852" s="14"/>
      <c r="HC1852" s="14"/>
      <c r="HD1852" s="14"/>
      <c r="HE1852" s="14"/>
      <c r="HF1852" s="14"/>
      <c r="HG1852" s="14"/>
      <c r="HH1852" s="14"/>
      <c r="HI1852" s="14"/>
      <c r="HJ1852" s="14"/>
      <c r="HK1852" s="14"/>
      <c r="HL1852" s="14"/>
      <c r="HM1852" s="14"/>
      <c r="HN1852" s="14"/>
      <c r="HO1852" s="14"/>
      <c r="HP1852" s="14"/>
      <c r="HQ1852" s="14"/>
      <c r="HR1852" s="14"/>
      <c r="HS1852" s="14"/>
      <c r="HT1852" s="14"/>
      <c r="HU1852" s="14"/>
      <c r="HV1852" s="14"/>
      <c r="HW1852" s="14"/>
      <c r="HX1852" s="14"/>
      <c r="HY1852" s="14"/>
      <c r="HZ1852" s="14"/>
      <c r="IA1852" s="14"/>
      <c r="IB1852" s="14"/>
      <c r="IC1852" s="14"/>
      <c r="ID1852" s="14"/>
      <c r="IE1852" s="14"/>
      <c r="IF1852" s="14"/>
      <c r="IG1852" s="14"/>
      <c r="IH1852" s="14"/>
      <c r="II1852" s="14"/>
      <c r="IJ1852" s="14"/>
      <c r="IK1852" s="14"/>
      <c r="IL1852" s="14"/>
      <c r="IM1852" s="14"/>
    </row>
    <row r="1853" spans="1:247" s="13" customFormat="1" ht="27.75" customHeight="1">
      <c r="A1853" s="94" t="s">
        <v>1171</v>
      </c>
      <c r="B1853" s="93" t="s">
        <v>1173</v>
      </c>
      <c r="C1853" s="95" t="s">
        <v>1172</v>
      </c>
      <c r="D1853" s="93"/>
      <c r="E1853" s="24" t="s">
        <v>23</v>
      </c>
      <c r="F1853" s="116">
        <v>36.03</v>
      </c>
      <c r="G1853" s="116">
        <v>15.23</v>
      </c>
      <c r="H1853" s="50" t="s">
        <v>745</v>
      </c>
      <c r="I1853" s="50" t="s">
        <v>354</v>
      </c>
      <c r="J1853" s="62"/>
      <c r="K1853" s="36">
        <v>5</v>
      </c>
      <c r="L1853" s="107"/>
      <c r="M1853" s="107"/>
      <c r="N1853" s="107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  <c r="AK1853" s="14"/>
      <c r="AL1853" s="14"/>
      <c r="AM1853" s="14"/>
      <c r="AN1853" s="14"/>
      <c r="AO1853" s="14"/>
      <c r="AP1853" s="14"/>
      <c r="AQ1853" s="14"/>
      <c r="AR1853" s="14"/>
      <c r="AS1853" s="14"/>
      <c r="AT1853" s="14"/>
      <c r="AU1853" s="14"/>
      <c r="AV1853" s="14"/>
      <c r="AW1853" s="14"/>
      <c r="AX1853" s="14"/>
      <c r="AY1853" s="14"/>
      <c r="AZ1853" s="14"/>
      <c r="BA1853" s="14"/>
      <c r="BB1853" s="14"/>
      <c r="BC1853" s="14"/>
      <c r="BD1853" s="14"/>
      <c r="BE1853" s="14"/>
      <c r="BF1853" s="14"/>
      <c r="BG1853" s="14"/>
      <c r="BH1853" s="14"/>
      <c r="BI1853" s="14"/>
      <c r="BJ1853" s="14"/>
      <c r="BK1853" s="14"/>
      <c r="BL1853" s="14"/>
      <c r="BM1853" s="14"/>
      <c r="BN1853" s="14"/>
      <c r="BO1853" s="14"/>
      <c r="BP1853" s="14"/>
      <c r="BQ1853" s="14"/>
      <c r="BR1853" s="14"/>
      <c r="BS1853" s="14"/>
      <c r="BT1853" s="14"/>
      <c r="BU1853" s="14"/>
      <c r="BV1853" s="14"/>
      <c r="BW1853" s="14"/>
      <c r="BX1853" s="14"/>
      <c r="BY1853" s="14"/>
      <c r="BZ1853" s="14"/>
      <c r="CA1853" s="14"/>
      <c r="CB1853" s="14"/>
      <c r="CC1853" s="14"/>
      <c r="CD1853" s="14"/>
      <c r="CE1853" s="14"/>
      <c r="CF1853" s="14"/>
      <c r="CG1853" s="14"/>
      <c r="CH1853" s="14"/>
      <c r="CI1853" s="14"/>
      <c r="CJ1853" s="14"/>
      <c r="CK1853" s="14"/>
      <c r="CL1853" s="14"/>
      <c r="CM1853" s="14"/>
      <c r="CN1853" s="14"/>
      <c r="CO1853" s="14"/>
      <c r="CP1853" s="14"/>
      <c r="CQ1853" s="14"/>
      <c r="CR1853" s="14"/>
      <c r="CS1853" s="14"/>
      <c r="CT1853" s="14"/>
      <c r="CU1853" s="14"/>
      <c r="CV1853" s="14"/>
      <c r="CW1853" s="14"/>
      <c r="CX1853" s="14"/>
      <c r="CY1853" s="14"/>
      <c r="CZ1853" s="14"/>
      <c r="DA1853" s="14"/>
      <c r="DB1853" s="14"/>
      <c r="DC1853" s="14"/>
      <c r="DD1853" s="14"/>
      <c r="DE1853" s="14"/>
      <c r="DF1853" s="14"/>
      <c r="DG1853" s="14"/>
      <c r="DH1853" s="14"/>
      <c r="DI1853" s="14"/>
      <c r="DJ1853" s="14"/>
      <c r="DK1853" s="14"/>
      <c r="DL1853" s="14"/>
      <c r="DM1853" s="14"/>
      <c r="DN1853" s="14"/>
      <c r="DO1853" s="14"/>
      <c r="DP1853" s="14"/>
      <c r="DQ1853" s="14"/>
      <c r="DR1853" s="14"/>
      <c r="DS1853" s="14"/>
      <c r="DT1853" s="14"/>
      <c r="DU1853" s="14"/>
      <c r="DV1853" s="14"/>
      <c r="DW1853" s="14"/>
      <c r="DX1853" s="14"/>
      <c r="DY1853" s="14"/>
      <c r="DZ1853" s="14"/>
      <c r="EA1853" s="14"/>
      <c r="EB1853" s="14"/>
      <c r="EC1853" s="14"/>
      <c r="ED1853" s="14"/>
      <c r="EE1853" s="14"/>
      <c r="EF1853" s="14"/>
      <c r="EG1853" s="14"/>
      <c r="EH1853" s="14"/>
      <c r="EI1853" s="14"/>
      <c r="EJ1853" s="14"/>
      <c r="EK1853" s="14"/>
      <c r="EL1853" s="14"/>
      <c r="EM1853" s="14"/>
      <c r="EN1853" s="14"/>
      <c r="EO1853" s="14"/>
      <c r="EP1853" s="14"/>
      <c r="EQ1853" s="14"/>
      <c r="ER1853" s="14"/>
      <c r="ES1853" s="14"/>
      <c r="ET1853" s="14"/>
      <c r="EU1853" s="14"/>
      <c r="EV1853" s="14"/>
      <c r="EW1853" s="14"/>
      <c r="EX1853" s="14"/>
      <c r="EY1853" s="14"/>
      <c r="EZ1853" s="14"/>
      <c r="FA1853" s="14"/>
      <c r="FB1853" s="14"/>
      <c r="FC1853" s="14"/>
      <c r="FD1853" s="14"/>
      <c r="FE1853" s="14"/>
      <c r="FF1853" s="14"/>
      <c r="FG1853" s="14"/>
      <c r="FH1853" s="14"/>
      <c r="FI1853" s="14"/>
      <c r="FJ1853" s="14"/>
      <c r="FK1853" s="14"/>
      <c r="FL1853" s="14"/>
      <c r="FM1853" s="14"/>
      <c r="FN1853" s="14"/>
      <c r="FO1853" s="14"/>
      <c r="FP1853" s="14"/>
      <c r="FQ1853" s="14"/>
      <c r="FR1853" s="14"/>
      <c r="FS1853" s="14"/>
      <c r="FT1853" s="14"/>
      <c r="FU1853" s="14"/>
      <c r="FV1853" s="14"/>
      <c r="FW1853" s="14"/>
      <c r="FX1853" s="14"/>
      <c r="FY1853" s="14"/>
      <c r="FZ1853" s="14"/>
      <c r="GA1853" s="14"/>
      <c r="GB1853" s="14"/>
      <c r="GC1853" s="14"/>
      <c r="GD1853" s="14"/>
      <c r="GE1853" s="14"/>
      <c r="GF1853" s="14"/>
      <c r="GG1853" s="14"/>
      <c r="GH1853" s="14"/>
      <c r="GI1853" s="14"/>
      <c r="GJ1853" s="14"/>
      <c r="GK1853" s="14"/>
      <c r="GL1853" s="14"/>
      <c r="GM1853" s="14"/>
      <c r="GN1853" s="14"/>
      <c r="GO1853" s="14"/>
      <c r="GP1853" s="14"/>
      <c r="GQ1853" s="14"/>
      <c r="GR1853" s="14"/>
      <c r="GS1853" s="14"/>
      <c r="GT1853" s="14"/>
      <c r="GU1853" s="14"/>
      <c r="GV1853" s="14"/>
      <c r="GW1853" s="14"/>
      <c r="GX1853" s="14"/>
      <c r="GY1853" s="14"/>
      <c r="GZ1853" s="14"/>
      <c r="HA1853" s="14"/>
      <c r="HB1853" s="14"/>
      <c r="HC1853" s="14"/>
      <c r="HD1853" s="14"/>
      <c r="HE1853" s="14"/>
      <c r="HF1853" s="14"/>
      <c r="HG1853" s="14"/>
      <c r="HH1853" s="14"/>
      <c r="HI1853" s="14"/>
      <c r="HJ1853" s="14"/>
      <c r="HK1853" s="14"/>
      <c r="HL1853" s="14"/>
      <c r="HM1853" s="14"/>
      <c r="HN1853" s="14"/>
      <c r="HO1853" s="14"/>
      <c r="HP1853" s="14"/>
      <c r="HQ1853" s="14"/>
      <c r="HR1853" s="14"/>
      <c r="HS1853" s="14"/>
      <c r="HT1853" s="14"/>
      <c r="HU1853" s="14"/>
      <c r="HV1853" s="14"/>
      <c r="HW1853" s="14"/>
      <c r="HX1853" s="14"/>
      <c r="HY1853" s="14"/>
      <c r="HZ1853" s="14"/>
      <c r="IA1853" s="14"/>
      <c r="IB1853" s="14"/>
      <c r="IC1853" s="14"/>
      <c r="ID1853" s="14"/>
      <c r="IE1853" s="14"/>
      <c r="IF1853" s="14"/>
      <c r="IG1853" s="14"/>
      <c r="IH1853" s="14"/>
      <c r="II1853" s="14"/>
      <c r="IJ1853" s="14"/>
      <c r="IK1853" s="14"/>
      <c r="IL1853" s="14"/>
      <c r="IM1853" s="14"/>
    </row>
    <row r="1854" spans="1:247" s="13" customFormat="1" ht="27.75" customHeight="1">
      <c r="A1854" s="94" t="s">
        <v>1171</v>
      </c>
      <c r="B1854" s="93" t="s">
        <v>1123</v>
      </c>
      <c r="C1854" s="95" t="s">
        <v>1172</v>
      </c>
      <c r="D1854" s="93"/>
      <c r="E1854" s="24" t="s">
        <v>23</v>
      </c>
      <c r="F1854" s="116">
        <v>23.43</v>
      </c>
      <c r="G1854" s="116">
        <v>9.9</v>
      </c>
      <c r="H1854" s="50" t="s">
        <v>745</v>
      </c>
      <c r="I1854" s="50" t="s">
        <v>354</v>
      </c>
      <c r="J1854" s="62"/>
      <c r="K1854" s="36">
        <v>3</v>
      </c>
      <c r="L1854" s="107"/>
      <c r="M1854" s="107"/>
      <c r="N1854" s="107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  <c r="AI1854" s="14"/>
      <c r="AJ1854" s="14"/>
      <c r="AK1854" s="14"/>
      <c r="AL1854" s="14"/>
      <c r="AM1854" s="14"/>
      <c r="AN1854" s="14"/>
      <c r="AO1854" s="14"/>
      <c r="AP1854" s="14"/>
      <c r="AQ1854" s="14"/>
      <c r="AR1854" s="14"/>
      <c r="AS1854" s="14"/>
      <c r="AT1854" s="14"/>
      <c r="AU1854" s="14"/>
      <c r="AV1854" s="14"/>
      <c r="AW1854" s="14"/>
      <c r="AX1854" s="14"/>
      <c r="AY1854" s="14"/>
      <c r="AZ1854" s="14"/>
      <c r="BA1854" s="14"/>
      <c r="BB1854" s="14"/>
      <c r="BC1854" s="14"/>
      <c r="BD1854" s="14"/>
      <c r="BE1854" s="14"/>
      <c r="BF1854" s="14"/>
      <c r="BG1854" s="14"/>
      <c r="BH1854" s="14"/>
      <c r="BI1854" s="14"/>
      <c r="BJ1854" s="14"/>
      <c r="BK1854" s="14"/>
      <c r="BL1854" s="14"/>
      <c r="BM1854" s="14"/>
      <c r="BN1854" s="14"/>
      <c r="BO1854" s="14"/>
      <c r="BP1854" s="14"/>
      <c r="BQ1854" s="14"/>
      <c r="BR1854" s="14"/>
      <c r="BS1854" s="14"/>
      <c r="BT1854" s="14"/>
      <c r="BU1854" s="14"/>
      <c r="BV1854" s="14"/>
      <c r="BW1854" s="14"/>
      <c r="BX1854" s="14"/>
      <c r="BY1854" s="14"/>
      <c r="BZ1854" s="14"/>
      <c r="CA1854" s="14"/>
      <c r="CB1854" s="14"/>
      <c r="CC1854" s="14"/>
      <c r="CD1854" s="14"/>
      <c r="CE1854" s="14"/>
      <c r="CF1854" s="14"/>
      <c r="CG1854" s="14"/>
      <c r="CH1854" s="14"/>
      <c r="CI1854" s="14"/>
      <c r="CJ1854" s="14"/>
      <c r="CK1854" s="14"/>
      <c r="CL1854" s="14"/>
      <c r="CM1854" s="14"/>
      <c r="CN1854" s="14"/>
      <c r="CO1854" s="14"/>
      <c r="CP1854" s="14"/>
      <c r="CQ1854" s="14"/>
      <c r="CR1854" s="14"/>
      <c r="CS1854" s="14"/>
      <c r="CT1854" s="14"/>
      <c r="CU1854" s="14"/>
      <c r="CV1854" s="14"/>
      <c r="CW1854" s="14"/>
      <c r="CX1854" s="14"/>
      <c r="CY1854" s="14"/>
      <c r="CZ1854" s="14"/>
      <c r="DA1854" s="14"/>
      <c r="DB1854" s="14"/>
      <c r="DC1854" s="14"/>
      <c r="DD1854" s="14"/>
      <c r="DE1854" s="14"/>
      <c r="DF1854" s="14"/>
      <c r="DG1854" s="14"/>
      <c r="DH1854" s="14"/>
      <c r="DI1854" s="14"/>
      <c r="DJ1854" s="14"/>
      <c r="DK1854" s="14"/>
      <c r="DL1854" s="14"/>
      <c r="DM1854" s="14"/>
      <c r="DN1854" s="14"/>
      <c r="DO1854" s="14"/>
      <c r="DP1854" s="14"/>
      <c r="DQ1854" s="14"/>
      <c r="DR1854" s="14"/>
      <c r="DS1854" s="14"/>
      <c r="DT1854" s="14"/>
      <c r="DU1854" s="14"/>
      <c r="DV1854" s="14"/>
      <c r="DW1854" s="14"/>
      <c r="DX1854" s="14"/>
      <c r="DY1854" s="14"/>
      <c r="DZ1854" s="14"/>
      <c r="EA1854" s="14"/>
      <c r="EB1854" s="14"/>
      <c r="EC1854" s="14"/>
      <c r="ED1854" s="14"/>
      <c r="EE1854" s="14"/>
      <c r="EF1854" s="14"/>
      <c r="EG1854" s="14"/>
      <c r="EH1854" s="14"/>
      <c r="EI1854" s="14"/>
      <c r="EJ1854" s="14"/>
      <c r="EK1854" s="14"/>
      <c r="EL1854" s="14"/>
      <c r="EM1854" s="14"/>
      <c r="EN1854" s="14"/>
      <c r="EO1854" s="14"/>
      <c r="EP1854" s="14"/>
      <c r="EQ1854" s="14"/>
      <c r="ER1854" s="14"/>
      <c r="ES1854" s="14"/>
      <c r="ET1854" s="14"/>
      <c r="EU1854" s="14"/>
      <c r="EV1854" s="14"/>
      <c r="EW1854" s="14"/>
      <c r="EX1854" s="14"/>
      <c r="EY1854" s="14"/>
      <c r="EZ1854" s="14"/>
      <c r="FA1854" s="14"/>
      <c r="FB1854" s="14"/>
      <c r="FC1854" s="14"/>
      <c r="FD1854" s="14"/>
      <c r="FE1854" s="14"/>
      <c r="FF1854" s="14"/>
      <c r="FG1854" s="14"/>
      <c r="FH1854" s="14"/>
      <c r="FI1854" s="14"/>
      <c r="FJ1854" s="14"/>
      <c r="FK1854" s="14"/>
      <c r="FL1854" s="14"/>
      <c r="FM1854" s="14"/>
      <c r="FN1854" s="14"/>
      <c r="FO1854" s="14"/>
      <c r="FP1854" s="14"/>
      <c r="FQ1854" s="14"/>
      <c r="FR1854" s="14"/>
      <c r="FS1854" s="14"/>
      <c r="FT1854" s="14"/>
      <c r="FU1854" s="14"/>
      <c r="FV1854" s="14"/>
      <c r="FW1854" s="14"/>
      <c r="FX1854" s="14"/>
      <c r="FY1854" s="14"/>
      <c r="FZ1854" s="14"/>
      <c r="GA1854" s="14"/>
      <c r="GB1854" s="14"/>
      <c r="GC1854" s="14"/>
      <c r="GD1854" s="14"/>
      <c r="GE1854" s="14"/>
      <c r="GF1854" s="14"/>
      <c r="GG1854" s="14"/>
      <c r="GH1854" s="14"/>
      <c r="GI1854" s="14"/>
      <c r="GJ1854" s="14"/>
      <c r="GK1854" s="14"/>
      <c r="GL1854" s="14"/>
      <c r="GM1854" s="14"/>
      <c r="GN1854" s="14"/>
      <c r="GO1854" s="14"/>
      <c r="GP1854" s="14"/>
      <c r="GQ1854" s="14"/>
      <c r="GR1854" s="14"/>
      <c r="GS1854" s="14"/>
      <c r="GT1854" s="14"/>
      <c r="GU1854" s="14"/>
      <c r="GV1854" s="14"/>
      <c r="GW1854" s="14"/>
      <c r="GX1854" s="14"/>
      <c r="GY1854" s="14"/>
      <c r="GZ1854" s="14"/>
      <c r="HA1854" s="14"/>
      <c r="HB1854" s="14"/>
      <c r="HC1854" s="14"/>
      <c r="HD1854" s="14"/>
      <c r="HE1854" s="14"/>
      <c r="HF1854" s="14"/>
      <c r="HG1854" s="14"/>
      <c r="HH1854" s="14"/>
      <c r="HI1854" s="14"/>
      <c r="HJ1854" s="14"/>
      <c r="HK1854" s="14"/>
      <c r="HL1854" s="14"/>
      <c r="HM1854" s="14"/>
      <c r="HN1854" s="14"/>
      <c r="HO1854" s="14"/>
      <c r="HP1854" s="14"/>
      <c r="HQ1854" s="14"/>
      <c r="HR1854" s="14"/>
      <c r="HS1854" s="14"/>
      <c r="HT1854" s="14"/>
      <c r="HU1854" s="14"/>
      <c r="HV1854" s="14"/>
      <c r="HW1854" s="14"/>
      <c r="HX1854" s="14"/>
      <c r="HY1854" s="14"/>
      <c r="HZ1854" s="14"/>
      <c r="IA1854" s="14"/>
      <c r="IB1854" s="14"/>
      <c r="IC1854" s="14"/>
      <c r="ID1854" s="14"/>
      <c r="IE1854" s="14"/>
      <c r="IF1854" s="14"/>
      <c r="IG1854" s="14"/>
      <c r="IH1854" s="14"/>
      <c r="II1854" s="14"/>
      <c r="IJ1854" s="14"/>
      <c r="IK1854" s="14"/>
      <c r="IL1854" s="14"/>
      <c r="IM1854" s="14"/>
    </row>
    <row r="1855" spans="1:247" s="13" customFormat="1" ht="27.75" customHeight="1">
      <c r="A1855" s="94" t="s">
        <v>1171</v>
      </c>
      <c r="B1855" s="93" t="s">
        <v>554</v>
      </c>
      <c r="C1855" s="95" t="s">
        <v>1172</v>
      </c>
      <c r="D1855" s="93"/>
      <c r="E1855" s="24" t="s">
        <v>23</v>
      </c>
      <c r="F1855" s="116">
        <v>33.54</v>
      </c>
      <c r="G1855" s="116">
        <v>14.17</v>
      </c>
      <c r="H1855" s="50" t="s">
        <v>745</v>
      </c>
      <c r="I1855" s="50" t="s">
        <v>354</v>
      </c>
      <c r="J1855" s="62"/>
      <c r="K1855" s="36">
        <v>7</v>
      </c>
      <c r="L1855" s="107"/>
      <c r="M1855" s="107"/>
      <c r="N1855" s="107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  <c r="AI1855" s="14"/>
      <c r="AJ1855" s="14"/>
      <c r="AK1855" s="14"/>
      <c r="AL1855" s="14"/>
      <c r="AM1855" s="14"/>
      <c r="AN1855" s="14"/>
      <c r="AO1855" s="14"/>
      <c r="AP1855" s="14"/>
      <c r="AQ1855" s="14"/>
      <c r="AR1855" s="14"/>
      <c r="AS1855" s="14"/>
      <c r="AT1855" s="14"/>
      <c r="AU1855" s="14"/>
      <c r="AV1855" s="14"/>
      <c r="AW1855" s="14"/>
      <c r="AX1855" s="14"/>
      <c r="AY1855" s="14"/>
      <c r="AZ1855" s="14"/>
      <c r="BA1855" s="14"/>
      <c r="BB1855" s="14"/>
      <c r="BC1855" s="14"/>
      <c r="BD1855" s="14"/>
      <c r="BE1855" s="14"/>
      <c r="BF1855" s="14"/>
      <c r="BG1855" s="14"/>
      <c r="BH1855" s="14"/>
      <c r="BI1855" s="14"/>
      <c r="BJ1855" s="14"/>
      <c r="BK1855" s="14"/>
      <c r="BL1855" s="14"/>
      <c r="BM1855" s="14"/>
      <c r="BN1855" s="14"/>
      <c r="BO1855" s="14"/>
      <c r="BP1855" s="14"/>
      <c r="BQ1855" s="14"/>
      <c r="BR1855" s="14"/>
      <c r="BS1855" s="14"/>
      <c r="BT1855" s="14"/>
      <c r="BU1855" s="14"/>
      <c r="BV1855" s="14"/>
      <c r="BW1855" s="14"/>
      <c r="BX1855" s="14"/>
      <c r="BY1855" s="14"/>
      <c r="BZ1855" s="14"/>
      <c r="CA1855" s="14"/>
      <c r="CB1855" s="14"/>
      <c r="CC1855" s="14"/>
      <c r="CD1855" s="14"/>
      <c r="CE1855" s="14"/>
      <c r="CF1855" s="14"/>
      <c r="CG1855" s="14"/>
      <c r="CH1855" s="14"/>
      <c r="CI1855" s="14"/>
      <c r="CJ1855" s="14"/>
      <c r="CK1855" s="14"/>
      <c r="CL1855" s="14"/>
      <c r="CM1855" s="14"/>
      <c r="CN1855" s="14"/>
      <c r="CO1855" s="14"/>
      <c r="CP1855" s="14"/>
      <c r="CQ1855" s="14"/>
      <c r="CR1855" s="14"/>
      <c r="CS1855" s="14"/>
      <c r="CT1855" s="14"/>
      <c r="CU1855" s="14"/>
      <c r="CV1855" s="14"/>
      <c r="CW1855" s="14"/>
      <c r="CX1855" s="14"/>
      <c r="CY1855" s="14"/>
      <c r="CZ1855" s="14"/>
      <c r="DA1855" s="14"/>
      <c r="DB1855" s="14"/>
      <c r="DC1855" s="14"/>
      <c r="DD1855" s="14"/>
      <c r="DE1855" s="14"/>
      <c r="DF1855" s="14"/>
      <c r="DG1855" s="14"/>
      <c r="DH1855" s="14"/>
      <c r="DI1855" s="14"/>
      <c r="DJ1855" s="14"/>
      <c r="DK1855" s="14"/>
      <c r="DL1855" s="14"/>
      <c r="DM1855" s="14"/>
      <c r="DN1855" s="14"/>
      <c r="DO1855" s="14"/>
      <c r="DP1855" s="14"/>
      <c r="DQ1855" s="14"/>
      <c r="DR1855" s="14"/>
      <c r="DS1855" s="14"/>
      <c r="DT1855" s="14"/>
      <c r="DU1855" s="14"/>
      <c r="DV1855" s="14"/>
      <c r="DW1855" s="14"/>
      <c r="DX1855" s="14"/>
      <c r="DY1855" s="14"/>
      <c r="DZ1855" s="14"/>
      <c r="EA1855" s="14"/>
      <c r="EB1855" s="14"/>
      <c r="EC1855" s="14"/>
      <c r="ED1855" s="14"/>
      <c r="EE1855" s="14"/>
      <c r="EF1855" s="14"/>
      <c r="EG1855" s="14"/>
      <c r="EH1855" s="14"/>
      <c r="EI1855" s="14"/>
      <c r="EJ1855" s="14"/>
      <c r="EK1855" s="14"/>
      <c r="EL1855" s="14"/>
      <c r="EM1855" s="14"/>
      <c r="EN1855" s="14"/>
      <c r="EO1855" s="14"/>
      <c r="EP1855" s="14"/>
      <c r="EQ1855" s="14"/>
      <c r="ER1855" s="14"/>
      <c r="ES1855" s="14"/>
      <c r="ET1855" s="14"/>
      <c r="EU1855" s="14"/>
      <c r="EV1855" s="14"/>
      <c r="EW1855" s="14"/>
      <c r="EX1855" s="14"/>
      <c r="EY1855" s="14"/>
      <c r="EZ1855" s="14"/>
      <c r="FA1855" s="14"/>
      <c r="FB1855" s="14"/>
      <c r="FC1855" s="14"/>
      <c r="FD1855" s="14"/>
      <c r="FE1855" s="14"/>
      <c r="FF1855" s="14"/>
      <c r="FG1855" s="14"/>
      <c r="FH1855" s="14"/>
      <c r="FI1855" s="14"/>
      <c r="FJ1855" s="14"/>
      <c r="FK1855" s="14"/>
      <c r="FL1855" s="14"/>
      <c r="FM1855" s="14"/>
      <c r="FN1855" s="14"/>
      <c r="FO1855" s="14"/>
      <c r="FP1855" s="14"/>
      <c r="FQ1855" s="14"/>
      <c r="FR1855" s="14"/>
      <c r="FS1855" s="14"/>
      <c r="FT1855" s="14"/>
      <c r="FU1855" s="14"/>
      <c r="FV1855" s="14"/>
      <c r="FW1855" s="14"/>
      <c r="FX1855" s="14"/>
      <c r="FY1855" s="14"/>
      <c r="FZ1855" s="14"/>
      <c r="GA1855" s="14"/>
      <c r="GB1855" s="14"/>
      <c r="GC1855" s="14"/>
      <c r="GD1855" s="14"/>
      <c r="GE1855" s="14"/>
      <c r="GF1855" s="14"/>
      <c r="GG1855" s="14"/>
      <c r="GH1855" s="14"/>
      <c r="GI1855" s="14"/>
      <c r="GJ1855" s="14"/>
      <c r="GK1855" s="14"/>
      <c r="GL1855" s="14"/>
      <c r="GM1855" s="14"/>
      <c r="GN1855" s="14"/>
      <c r="GO1855" s="14"/>
      <c r="GP1855" s="14"/>
      <c r="GQ1855" s="14"/>
      <c r="GR1855" s="14"/>
      <c r="GS1855" s="14"/>
      <c r="GT1855" s="14"/>
      <c r="GU1855" s="14"/>
      <c r="GV1855" s="14"/>
      <c r="GW1855" s="14"/>
      <c r="GX1855" s="14"/>
      <c r="GY1855" s="14"/>
      <c r="GZ1855" s="14"/>
      <c r="HA1855" s="14"/>
      <c r="HB1855" s="14"/>
      <c r="HC1855" s="14"/>
      <c r="HD1855" s="14"/>
      <c r="HE1855" s="14"/>
      <c r="HF1855" s="14"/>
      <c r="HG1855" s="14"/>
      <c r="HH1855" s="14"/>
      <c r="HI1855" s="14"/>
      <c r="HJ1855" s="14"/>
      <c r="HK1855" s="14"/>
      <c r="HL1855" s="14"/>
      <c r="HM1855" s="14"/>
      <c r="HN1855" s="14"/>
      <c r="HO1855" s="14"/>
      <c r="HP1855" s="14"/>
      <c r="HQ1855" s="14"/>
      <c r="HR1855" s="14"/>
      <c r="HS1855" s="14"/>
      <c r="HT1855" s="14"/>
      <c r="HU1855" s="14"/>
      <c r="HV1855" s="14"/>
      <c r="HW1855" s="14"/>
      <c r="HX1855" s="14"/>
      <c r="HY1855" s="14"/>
      <c r="HZ1855" s="14"/>
      <c r="IA1855" s="14"/>
      <c r="IB1855" s="14"/>
      <c r="IC1855" s="14"/>
      <c r="ID1855" s="14"/>
      <c r="IE1855" s="14"/>
      <c r="IF1855" s="14"/>
      <c r="IG1855" s="14"/>
      <c r="IH1855" s="14"/>
      <c r="II1855" s="14"/>
      <c r="IJ1855" s="14"/>
      <c r="IK1855" s="14"/>
      <c r="IL1855" s="14"/>
      <c r="IM1855" s="14"/>
    </row>
    <row r="1856" spans="1:247" s="13" customFormat="1" ht="27.75" customHeight="1">
      <c r="A1856" s="94" t="s">
        <v>1171</v>
      </c>
      <c r="B1856" s="93" t="s">
        <v>128</v>
      </c>
      <c r="C1856" s="95" t="s">
        <v>1172</v>
      </c>
      <c r="D1856" s="93"/>
      <c r="E1856" s="24" t="s">
        <v>23</v>
      </c>
      <c r="F1856" s="116">
        <v>28.79</v>
      </c>
      <c r="G1856" s="116">
        <v>12.16</v>
      </c>
      <c r="H1856" s="50" t="s">
        <v>745</v>
      </c>
      <c r="I1856" s="50" t="s">
        <v>354</v>
      </c>
      <c r="J1856" s="62"/>
      <c r="K1856" s="36">
        <v>3</v>
      </c>
      <c r="L1856" s="107"/>
      <c r="M1856" s="107"/>
      <c r="N1856" s="107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  <c r="AK1856" s="14"/>
      <c r="AL1856" s="14"/>
      <c r="AM1856" s="14"/>
      <c r="AN1856" s="14"/>
      <c r="AO1856" s="14"/>
      <c r="AP1856" s="14"/>
      <c r="AQ1856" s="14"/>
      <c r="AR1856" s="14"/>
      <c r="AS1856" s="14"/>
      <c r="AT1856" s="14"/>
      <c r="AU1856" s="14"/>
      <c r="AV1856" s="14"/>
      <c r="AW1856" s="14"/>
      <c r="AX1856" s="14"/>
      <c r="AY1856" s="14"/>
      <c r="AZ1856" s="14"/>
      <c r="BA1856" s="14"/>
      <c r="BB1856" s="14"/>
      <c r="BC1856" s="14"/>
      <c r="BD1856" s="14"/>
      <c r="BE1856" s="14"/>
      <c r="BF1856" s="14"/>
      <c r="BG1856" s="14"/>
      <c r="BH1856" s="14"/>
      <c r="BI1856" s="14"/>
      <c r="BJ1856" s="14"/>
      <c r="BK1856" s="14"/>
      <c r="BL1856" s="14"/>
      <c r="BM1856" s="14"/>
      <c r="BN1856" s="14"/>
      <c r="BO1856" s="14"/>
      <c r="BP1856" s="14"/>
      <c r="BQ1856" s="14"/>
      <c r="BR1856" s="14"/>
      <c r="BS1856" s="14"/>
      <c r="BT1856" s="14"/>
      <c r="BU1856" s="14"/>
      <c r="BV1856" s="14"/>
      <c r="BW1856" s="14"/>
      <c r="BX1856" s="14"/>
      <c r="BY1856" s="14"/>
      <c r="BZ1856" s="14"/>
      <c r="CA1856" s="14"/>
      <c r="CB1856" s="14"/>
      <c r="CC1856" s="14"/>
      <c r="CD1856" s="14"/>
      <c r="CE1856" s="14"/>
      <c r="CF1856" s="14"/>
      <c r="CG1856" s="14"/>
      <c r="CH1856" s="14"/>
      <c r="CI1856" s="14"/>
      <c r="CJ1856" s="14"/>
      <c r="CK1856" s="14"/>
      <c r="CL1856" s="14"/>
      <c r="CM1856" s="14"/>
      <c r="CN1856" s="14"/>
      <c r="CO1856" s="14"/>
      <c r="CP1856" s="14"/>
      <c r="CQ1856" s="14"/>
      <c r="CR1856" s="14"/>
      <c r="CS1856" s="14"/>
      <c r="CT1856" s="14"/>
      <c r="CU1856" s="14"/>
      <c r="CV1856" s="14"/>
      <c r="CW1856" s="14"/>
      <c r="CX1856" s="14"/>
      <c r="CY1856" s="14"/>
      <c r="CZ1856" s="14"/>
      <c r="DA1856" s="14"/>
      <c r="DB1856" s="14"/>
      <c r="DC1856" s="14"/>
      <c r="DD1856" s="14"/>
      <c r="DE1856" s="14"/>
      <c r="DF1856" s="14"/>
      <c r="DG1856" s="14"/>
      <c r="DH1856" s="14"/>
      <c r="DI1856" s="14"/>
      <c r="DJ1856" s="14"/>
      <c r="DK1856" s="14"/>
      <c r="DL1856" s="14"/>
      <c r="DM1856" s="14"/>
      <c r="DN1856" s="14"/>
      <c r="DO1856" s="14"/>
      <c r="DP1856" s="14"/>
      <c r="DQ1856" s="14"/>
      <c r="DR1856" s="14"/>
      <c r="DS1856" s="14"/>
      <c r="DT1856" s="14"/>
      <c r="DU1856" s="14"/>
      <c r="DV1856" s="14"/>
      <c r="DW1856" s="14"/>
      <c r="DX1856" s="14"/>
      <c r="DY1856" s="14"/>
      <c r="DZ1856" s="14"/>
      <c r="EA1856" s="14"/>
      <c r="EB1856" s="14"/>
      <c r="EC1856" s="14"/>
      <c r="ED1856" s="14"/>
      <c r="EE1856" s="14"/>
      <c r="EF1856" s="14"/>
      <c r="EG1856" s="14"/>
      <c r="EH1856" s="14"/>
      <c r="EI1856" s="14"/>
      <c r="EJ1856" s="14"/>
      <c r="EK1856" s="14"/>
      <c r="EL1856" s="14"/>
      <c r="EM1856" s="14"/>
      <c r="EN1856" s="14"/>
      <c r="EO1856" s="14"/>
      <c r="EP1856" s="14"/>
      <c r="EQ1856" s="14"/>
      <c r="ER1856" s="14"/>
      <c r="ES1856" s="14"/>
      <c r="ET1856" s="14"/>
      <c r="EU1856" s="14"/>
      <c r="EV1856" s="14"/>
      <c r="EW1856" s="14"/>
      <c r="EX1856" s="14"/>
      <c r="EY1856" s="14"/>
      <c r="EZ1856" s="14"/>
      <c r="FA1856" s="14"/>
      <c r="FB1856" s="14"/>
      <c r="FC1856" s="14"/>
      <c r="FD1856" s="14"/>
      <c r="FE1856" s="14"/>
      <c r="FF1856" s="14"/>
      <c r="FG1856" s="14"/>
      <c r="FH1856" s="14"/>
      <c r="FI1856" s="14"/>
      <c r="FJ1856" s="14"/>
      <c r="FK1856" s="14"/>
      <c r="FL1856" s="14"/>
      <c r="FM1856" s="14"/>
      <c r="FN1856" s="14"/>
      <c r="FO1856" s="14"/>
      <c r="FP1856" s="14"/>
      <c r="FQ1856" s="14"/>
      <c r="FR1856" s="14"/>
      <c r="FS1856" s="14"/>
      <c r="FT1856" s="14"/>
      <c r="FU1856" s="14"/>
      <c r="FV1856" s="14"/>
      <c r="FW1856" s="14"/>
      <c r="FX1856" s="14"/>
      <c r="FY1856" s="14"/>
      <c r="FZ1856" s="14"/>
      <c r="GA1856" s="14"/>
      <c r="GB1856" s="14"/>
      <c r="GC1856" s="14"/>
      <c r="GD1856" s="14"/>
      <c r="GE1856" s="14"/>
      <c r="GF1856" s="14"/>
      <c r="GG1856" s="14"/>
      <c r="GH1856" s="14"/>
      <c r="GI1856" s="14"/>
      <c r="GJ1856" s="14"/>
      <c r="GK1856" s="14"/>
      <c r="GL1856" s="14"/>
      <c r="GM1856" s="14"/>
      <c r="GN1856" s="14"/>
      <c r="GO1856" s="14"/>
      <c r="GP1856" s="14"/>
      <c r="GQ1856" s="14"/>
      <c r="GR1856" s="14"/>
      <c r="GS1856" s="14"/>
      <c r="GT1856" s="14"/>
      <c r="GU1856" s="14"/>
      <c r="GV1856" s="14"/>
      <c r="GW1856" s="14"/>
      <c r="GX1856" s="14"/>
      <c r="GY1856" s="14"/>
      <c r="GZ1856" s="14"/>
      <c r="HA1856" s="14"/>
      <c r="HB1856" s="14"/>
      <c r="HC1856" s="14"/>
      <c r="HD1856" s="14"/>
      <c r="HE1856" s="14"/>
      <c r="HF1856" s="14"/>
      <c r="HG1856" s="14"/>
      <c r="HH1856" s="14"/>
      <c r="HI1856" s="14"/>
      <c r="HJ1856" s="14"/>
      <c r="HK1856" s="14"/>
      <c r="HL1856" s="14"/>
      <c r="HM1856" s="14"/>
      <c r="HN1856" s="14"/>
      <c r="HO1856" s="14"/>
      <c r="HP1856" s="14"/>
      <c r="HQ1856" s="14"/>
      <c r="HR1856" s="14"/>
      <c r="HS1856" s="14"/>
      <c r="HT1856" s="14"/>
      <c r="HU1856" s="14"/>
      <c r="HV1856" s="14"/>
      <c r="HW1856" s="14"/>
      <c r="HX1856" s="14"/>
      <c r="HY1856" s="14"/>
      <c r="HZ1856" s="14"/>
      <c r="IA1856" s="14"/>
      <c r="IB1856" s="14"/>
      <c r="IC1856" s="14"/>
      <c r="ID1856" s="14"/>
      <c r="IE1856" s="14"/>
      <c r="IF1856" s="14"/>
      <c r="IG1856" s="14"/>
      <c r="IH1856" s="14"/>
      <c r="II1856" s="14"/>
      <c r="IJ1856" s="14"/>
      <c r="IK1856" s="14"/>
      <c r="IL1856" s="14"/>
      <c r="IM1856" s="14"/>
    </row>
    <row r="1857" spans="1:247" s="13" customFormat="1" ht="27.75" customHeight="1">
      <c r="A1857" s="94" t="s">
        <v>1171</v>
      </c>
      <c r="B1857" s="93" t="s">
        <v>1180</v>
      </c>
      <c r="C1857" s="95" t="s">
        <v>1172</v>
      </c>
      <c r="D1857" s="93"/>
      <c r="E1857" s="24" t="s">
        <v>23</v>
      </c>
      <c r="F1857" s="116">
        <v>33.79</v>
      </c>
      <c r="G1857" s="116">
        <v>14.27</v>
      </c>
      <c r="H1857" s="50" t="s">
        <v>745</v>
      </c>
      <c r="I1857" s="50" t="s">
        <v>354</v>
      </c>
      <c r="J1857" s="62"/>
      <c r="K1857" s="36">
        <v>5</v>
      </c>
      <c r="L1857" s="107"/>
      <c r="M1857" s="107"/>
      <c r="N1857" s="107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  <c r="AI1857" s="14"/>
      <c r="AJ1857" s="14"/>
      <c r="AK1857" s="14"/>
      <c r="AL1857" s="14"/>
      <c r="AM1857" s="14"/>
      <c r="AN1857" s="14"/>
      <c r="AO1857" s="14"/>
      <c r="AP1857" s="14"/>
      <c r="AQ1857" s="14"/>
      <c r="AR1857" s="14"/>
      <c r="AS1857" s="14"/>
      <c r="AT1857" s="14"/>
      <c r="AU1857" s="14"/>
      <c r="AV1857" s="14"/>
      <c r="AW1857" s="14"/>
      <c r="AX1857" s="14"/>
      <c r="AY1857" s="14"/>
      <c r="AZ1857" s="14"/>
      <c r="BA1857" s="14"/>
      <c r="BB1857" s="14"/>
      <c r="BC1857" s="14"/>
      <c r="BD1857" s="14"/>
      <c r="BE1857" s="14"/>
      <c r="BF1857" s="14"/>
      <c r="BG1857" s="14"/>
      <c r="BH1857" s="14"/>
      <c r="BI1857" s="14"/>
      <c r="BJ1857" s="14"/>
      <c r="BK1857" s="14"/>
      <c r="BL1857" s="14"/>
      <c r="BM1857" s="14"/>
      <c r="BN1857" s="14"/>
      <c r="BO1857" s="14"/>
      <c r="BP1857" s="14"/>
      <c r="BQ1857" s="14"/>
      <c r="BR1857" s="14"/>
      <c r="BS1857" s="14"/>
      <c r="BT1857" s="14"/>
      <c r="BU1857" s="14"/>
      <c r="BV1857" s="14"/>
      <c r="BW1857" s="14"/>
      <c r="BX1857" s="14"/>
      <c r="BY1857" s="14"/>
      <c r="BZ1857" s="14"/>
      <c r="CA1857" s="14"/>
      <c r="CB1857" s="14"/>
      <c r="CC1857" s="14"/>
      <c r="CD1857" s="14"/>
      <c r="CE1857" s="14"/>
      <c r="CF1857" s="14"/>
      <c r="CG1857" s="14"/>
      <c r="CH1857" s="14"/>
      <c r="CI1857" s="14"/>
      <c r="CJ1857" s="14"/>
      <c r="CK1857" s="14"/>
      <c r="CL1857" s="14"/>
      <c r="CM1857" s="14"/>
      <c r="CN1857" s="14"/>
      <c r="CO1857" s="14"/>
      <c r="CP1857" s="14"/>
      <c r="CQ1857" s="14"/>
      <c r="CR1857" s="14"/>
      <c r="CS1857" s="14"/>
      <c r="CT1857" s="14"/>
      <c r="CU1857" s="14"/>
      <c r="CV1857" s="14"/>
      <c r="CW1857" s="14"/>
      <c r="CX1857" s="14"/>
      <c r="CY1857" s="14"/>
      <c r="CZ1857" s="14"/>
      <c r="DA1857" s="14"/>
      <c r="DB1857" s="14"/>
      <c r="DC1857" s="14"/>
      <c r="DD1857" s="14"/>
      <c r="DE1857" s="14"/>
      <c r="DF1857" s="14"/>
      <c r="DG1857" s="14"/>
      <c r="DH1857" s="14"/>
      <c r="DI1857" s="14"/>
      <c r="DJ1857" s="14"/>
      <c r="DK1857" s="14"/>
      <c r="DL1857" s="14"/>
      <c r="DM1857" s="14"/>
      <c r="DN1857" s="14"/>
      <c r="DO1857" s="14"/>
      <c r="DP1857" s="14"/>
      <c r="DQ1857" s="14"/>
      <c r="DR1857" s="14"/>
      <c r="DS1857" s="14"/>
      <c r="DT1857" s="14"/>
      <c r="DU1857" s="14"/>
      <c r="DV1857" s="14"/>
      <c r="DW1857" s="14"/>
      <c r="DX1857" s="14"/>
      <c r="DY1857" s="14"/>
      <c r="DZ1857" s="14"/>
      <c r="EA1857" s="14"/>
      <c r="EB1857" s="14"/>
      <c r="EC1857" s="14"/>
      <c r="ED1857" s="14"/>
      <c r="EE1857" s="14"/>
      <c r="EF1857" s="14"/>
      <c r="EG1857" s="14"/>
      <c r="EH1857" s="14"/>
      <c r="EI1857" s="14"/>
      <c r="EJ1857" s="14"/>
      <c r="EK1857" s="14"/>
      <c r="EL1857" s="14"/>
      <c r="EM1857" s="14"/>
      <c r="EN1857" s="14"/>
      <c r="EO1857" s="14"/>
      <c r="EP1857" s="14"/>
      <c r="EQ1857" s="14"/>
      <c r="ER1857" s="14"/>
      <c r="ES1857" s="14"/>
      <c r="ET1857" s="14"/>
      <c r="EU1857" s="14"/>
      <c r="EV1857" s="14"/>
      <c r="EW1857" s="14"/>
      <c r="EX1857" s="14"/>
      <c r="EY1857" s="14"/>
      <c r="EZ1857" s="14"/>
      <c r="FA1857" s="14"/>
      <c r="FB1857" s="14"/>
      <c r="FC1857" s="14"/>
      <c r="FD1857" s="14"/>
      <c r="FE1857" s="14"/>
      <c r="FF1857" s="14"/>
      <c r="FG1857" s="14"/>
      <c r="FH1857" s="14"/>
      <c r="FI1857" s="14"/>
      <c r="FJ1857" s="14"/>
      <c r="FK1857" s="14"/>
      <c r="FL1857" s="14"/>
      <c r="FM1857" s="14"/>
      <c r="FN1857" s="14"/>
      <c r="FO1857" s="14"/>
      <c r="FP1857" s="14"/>
      <c r="FQ1857" s="14"/>
      <c r="FR1857" s="14"/>
      <c r="FS1857" s="14"/>
      <c r="FT1857" s="14"/>
      <c r="FU1857" s="14"/>
      <c r="FV1857" s="14"/>
      <c r="FW1857" s="14"/>
      <c r="FX1857" s="14"/>
      <c r="FY1857" s="14"/>
      <c r="FZ1857" s="14"/>
      <c r="GA1857" s="14"/>
      <c r="GB1857" s="14"/>
      <c r="GC1857" s="14"/>
      <c r="GD1857" s="14"/>
      <c r="GE1857" s="14"/>
      <c r="GF1857" s="14"/>
      <c r="GG1857" s="14"/>
      <c r="GH1857" s="14"/>
      <c r="GI1857" s="14"/>
      <c r="GJ1857" s="14"/>
      <c r="GK1857" s="14"/>
      <c r="GL1857" s="14"/>
      <c r="GM1857" s="14"/>
      <c r="GN1857" s="14"/>
      <c r="GO1857" s="14"/>
      <c r="GP1857" s="14"/>
      <c r="GQ1857" s="14"/>
      <c r="GR1857" s="14"/>
      <c r="GS1857" s="14"/>
      <c r="GT1857" s="14"/>
      <c r="GU1857" s="14"/>
      <c r="GV1857" s="14"/>
      <c r="GW1857" s="14"/>
      <c r="GX1857" s="14"/>
      <c r="GY1857" s="14"/>
      <c r="GZ1857" s="14"/>
      <c r="HA1857" s="14"/>
      <c r="HB1857" s="14"/>
      <c r="HC1857" s="14"/>
      <c r="HD1857" s="14"/>
      <c r="HE1857" s="14"/>
      <c r="HF1857" s="14"/>
      <c r="HG1857" s="14"/>
      <c r="HH1857" s="14"/>
      <c r="HI1857" s="14"/>
      <c r="HJ1857" s="14"/>
      <c r="HK1857" s="14"/>
      <c r="HL1857" s="14"/>
      <c r="HM1857" s="14"/>
      <c r="HN1857" s="14"/>
      <c r="HO1857" s="14"/>
      <c r="HP1857" s="14"/>
      <c r="HQ1857" s="14"/>
      <c r="HR1857" s="14"/>
      <c r="HS1857" s="14"/>
      <c r="HT1857" s="14"/>
      <c r="HU1857" s="14"/>
      <c r="HV1857" s="14"/>
      <c r="HW1857" s="14"/>
      <c r="HX1857" s="14"/>
      <c r="HY1857" s="14"/>
      <c r="HZ1857" s="14"/>
      <c r="IA1857" s="14"/>
      <c r="IB1857" s="14"/>
      <c r="IC1857" s="14"/>
      <c r="ID1857" s="14"/>
      <c r="IE1857" s="14"/>
      <c r="IF1857" s="14"/>
      <c r="IG1857" s="14"/>
      <c r="IH1857" s="14"/>
      <c r="II1857" s="14"/>
      <c r="IJ1857" s="14"/>
      <c r="IK1857" s="14"/>
      <c r="IL1857" s="14"/>
      <c r="IM1857" s="14"/>
    </row>
    <row r="1858" spans="1:247" s="13" customFormat="1" ht="27.75" customHeight="1">
      <c r="A1858" s="94" t="s">
        <v>1171</v>
      </c>
      <c r="B1858" s="93" t="s">
        <v>61</v>
      </c>
      <c r="C1858" s="95" t="s">
        <v>1172</v>
      </c>
      <c r="D1858" s="93"/>
      <c r="E1858" s="24" t="s">
        <v>23</v>
      </c>
      <c r="F1858" s="116">
        <v>29.17</v>
      </c>
      <c r="G1858" s="116">
        <v>12.32</v>
      </c>
      <c r="H1858" s="50" t="s">
        <v>745</v>
      </c>
      <c r="I1858" s="50" t="s">
        <v>354</v>
      </c>
      <c r="J1858" s="62"/>
      <c r="K1858" s="36">
        <v>6</v>
      </c>
      <c r="L1858" s="107"/>
      <c r="M1858" s="107"/>
      <c r="N1858" s="107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  <c r="AI1858" s="14"/>
      <c r="AJ1858" s="14"/>
      <c r="AK1858" s="14"/>
      <c r="AL1858" s="14"/>
      <c r="AM1858" s="14"/>
      <c r="AN1858" s="14"/>
      <c r="AO1858" s="14"/>
      <c r="AP1858" s="14"/>
      <c r="AQ1858" s="14"/>
      <c r="AR1858" s="14"/>
      <c r="AS1858" s="14"/>
      <c r="AT1858" s="14"/>
      <c r="AU1858" s="14"/>
      <c r="AV1858" s="14"/>
      <c r="AW1858" s="14"/>
      <c r="AX1858" s="14"/>
      <c r="AY1858" s="14"/>
      <c r="AZ1858" s="14"/>
      <c r="BA1858" s="14"/>
      <c r="BB1858" s="14"/>
      <c r="BC1858" s="14"/>
      <c r="BD1858" s="14"/>
      <c r="BE1858" s="14"/>
      <c r="BF1858" s="14"/>
      <c r="BG1858" s="14"/>
      <c r="BH1858" s="14"/>
      <c r="BI1858" s="14"/>
      <c r="BJ1858" s="14"/>
      <c r="BK1858" s="14"/>
      <c r="BL1858" s="14"/>
      <c r="BM1858" s="14"/>
      <c r="BN1858" s="14"/>
      <c r="BO1858" s="14"/>
      <c r="BP1858" s="14"/>
      <c r="BQ1858" s="14"/>
      <c r="BR1858" s="14"/>
      <c r="BS1858" s="14"/>
      <c r="BT1858" s="14"/>
      <c r="BU1858" s="14"/>
      <c r="BV1858" s="14"/>
      <c r="BW1858" s="14"/>
      <c r="BX1858" s="14"/>
      <c r="BY1858" s="14"/>
      <c r="BZ1858" s="14"/>
      <c r="CA1858" s="14"/>
      <c r="CB1858" s="14"/>
      <c r="CC1858" s="14"/>
      <c r="CD1858" s="14"/>
      <c r="CE1858" s="14"/>
      <c r="CF1858" s="14"/>
      <c r="CG1858" s="14"/>
      <c r="CH1858" s="14"/>
      <c r="CI1858" s="14"/>
      <c r="CJ1858" s="14"/>
      <c r="CK1858" s="14"/>
      <c r="CL1858" s="14"/>
      <c r="CM1858" s="14"/>
      <c r="CN1858" s="14"/>
      <c r="CO1858" s="14"/>
      <c r="CP1858" s="14"/>
      <c r="CQ1858" s="14"/>
      <c r="CR1858" s="14"/>
      <c r="CS1858" s="14"/>
      <c r="CT1858" s="14"/>
      <c r="CU1858" s="14"/>
      <c r="CV1858" s="14"/>
      <c r="CW1858" s="14"/>
      <c r="CX1858" s="14"/>
      <c r="CY1858" s="14"/>
      <c r="CZ1858" s="14"/>
      <c r="DA1858" s="14"/>
      <c r="DB1858" s="14"/>
      <c r="DC1858" s="14"/>
      <c r="DD1858" s="14"/>
      <c r="DE1858" s="14"/>
      <c r="DF1858" s="14"/>
      <c r="DG1858" s="14"/>
      <c r="DH1858" s="14"/>
      <c r="DI1858" s="14"/>
      <c r="DJ1858" s="14"/>
      <c r="DK1858" s="14"/>
      <c r="DL1858" s="14"/>
      <c r="DM1858" s="14"/>
      <c r="DN1858" s="14"/>
      <c r="DO1858" s="14"/>
      <c r="DP1858" s="14"/>
      <c r="DQ1858" s="14"/>
      <c r="DR1858" s="14"/>
      <c r="DS1858" s="14"/>
      <c r="DT1858" s="14"/>
      <c r="DU1858" s="14"/>
      <c r="DV1858" s="14"/>
      <c r="DW1858" s="14"/>
      <c r="DX1858" s="14"/>
      <c r="DY1858" s="14"/>
      <c r="DZ1858" s="14"/>
      <c r="EA1858" s="14"/>
      <c r="EB1858" s="14"/>
      <c r="EC1858" s="14"/>
      <c r="ED1858" s="14"/>
      <c r="EE1858" s="14"/>
      <c r="EF1858" s="14"/>
      <c r="EG1858" s="14"/>
      <c r="EH1858" s="14"/>
      <c r="EI1858" s="14"/>
      <c r="EJ1858" s="14"/>
      <c r="EK1858" s="14"/>
      <c r="EL1858" s="14"/>
      <c r="EM1858" s="14"/>
      <c r="EN1858" s="14"/>
      <c r="EO1858" s="14"/>
      <c r="EP1858" s="14"/>
      <c r="EQ1858" s="14"/>
      <c r="ER1858" s="14"/>
      <c r="ES1858" s="14"/>
      <c r="ET1858" s="14"/>
      <c r="EU1858" s="14"/>
      <c r="EV1858" s="14"/>
      <c r="EW1858" s="14"/>
      <c r="EX1858" s="14"/>
      <c r="EY1858" s="14"/>
      <c r="EZ1858" s="14"/>
      <c r="FA1858" s="14"/>
      <c r="FB1858" s="14"/>
      <c r="FC1858" s="14"/>
      <c r="FD1858" s="14"/>
      <c r="FE1858" s="14"/>
      <c r="FF1858" s="14"/>
      <c r="FG1858" s="14"/>
      <c r="FH1858" s="14"/>
      <c r="FI1858" s="14"/>
      <c r="FJ1858" s="14"/>
      <c r="FK1858" s="14"/>
      <c r="FL1858" s="14"/>
      <c r="FM1858" s="14"/>
      <c r="FN1858" s="14"/>
      <c r="FO1858" s="14"/>
      <c r="FP1858" s="14"/>
      <c r="FQ1858" s="14"/>
      <c r="FR1858" s="14"/>
      <c r="FS1858" s="14"/>
      <c r="FT1858" s="14"/>
      <c r="FU1858" s="14"/>
      <c r="FV1858" s="14"/>
      <c r="FW1858" s="14"/>
      <c r="FX1858" s="14"/>
      <c r="FY1858" s="14"/>
      <c r="FZ1858" s="14"/>
      <c r="GA1858" s="14"/>
      <c r="GB1858" s="14"/>
      <c r="GC1858" s="14"/>
      <c r="GD1858" s="14"/>
      <c r="GE1858" s="14"/>
      <c r="GF1858" s="14"/>
      <c r="GG1858" s="14"/>
      <c r="GH1858" s="14"/>
      <c r="GI1858" s="14"/>
      <c r="GJ1858" s="14"/>
      <c r="GK1858" s="14"/>
      <c r="GL1858" s="14"/>
      <c r="GM1858" s="14"/>
      <c r="GN1858" s="14"/>
      <c r="GO1858" s="14"/>
      <c r="GP1858" s="14"/>
      <c r="GQ1858" s="14"/>
      <c r="GR1858" s="14"/>
      <c r="GS1858" s="14"/>
      <c r="GT1858" s="14"/>
      <c r="GU1858" s="14"/>
      <c r="GV1858" s="14"/>
      <c r="GW1858" s="14"/>
      <c r="GX1858" s="14"/>
      <c r="GY1858" s="14"/>
      <c r="GZ1858" s="14"/>
      <c r="HA1858" s="14"/>
      <c r="HB1858" s="14"/>
      <c r="HC1858" s="14"/>
      <c r="HD1858" s="14"/>
      <c r="HE1858" s="14"/>
      <c r="HF1858" s="14"/>
      <c r="HG1858" s="14"/>
      <c r="HH1858" s="14"/>
      <c r="HI1858" s="14"/>
      <c r="HJ1858" s="14"/>
      <c r="HK1858" s="14"/>
      <c r="HL1858" s="14"/>
      <c r="HM1858" s="14"/>
      <c r="HN1858" s="14"/>
      <c r="HO1858" s="14"/>
      <c r="HP1858" s="14"/>
      <c r="HQ1858" s="14"/>
      <c r="HR1858" s="14"/>
      <c r="HS1858" s="14"/>
      <c r="HT1858" s="14"/>
      <c r="HU1858" s="14"/>
      <c r="HV1858" s="14"/>
      <c r="HW1858" s="14"/>
      <c r="HX1858" s="14"/>
      <c r="HY1858" s="14"/>
      <c r="HZ1858" s="14"/>
      <c r="IA1858" s="14"/>
      <c r="IB1858" s="14"/>
      <c r="IC1858" s="14"/>
      <c r="ID1858" s="14"/>
      <c r="IE1858" s="14"/>
      <c r="IF1858" s="14"/>
      <c r="IG1858" s="14"/>
      <c r="IH1858" s="14"/>
      <c r="II1858" s="14"/>
      <c r="IJ1858" s="14"/>
      <c r="IK1858" s="14"/>
      <c r="IL1858" s="14"/>
      <c r="IM1858" s="14"/>
    </row>
    <row r="1859" spans="1:247" s="13" customFormat="1" ht="27.75" customHeight="1">
      <c r="A1859" s="94" t="s">
        <v>1171</v>
      </c>
      <c r="B1859" s="93" t="s">
        <v>1181</v>
      </c>
      <c r="C1859" s="95" t="s">
        <v>1172</v>
      </c>
      <c r="D1859" s="93"/>
      <c r="E1859" s="24" t="s">
        <v>23</v>
      </c>
      <c r="F1859" s="116">
        <v>29.25</v>
      </c>
      <c r="G1859" s="116">
        <v>12.35</v>
      </c>
      <c r="H1859" s="50" t="s">
        <v>745</v>
      </c>
      <c r="I1859" s="50" t="s">
        <v>354</v>
      </c>
      <c r="J1859" s="62"/>
      <c r="K1859" s="36">
        <v>4</v>
      </c>
      <c r="L1859" s="107"/>
      <c r="M1859" s="107"/>
      <c r="N1859" s="107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  <c r="AK1859" s="14"/>
      <c r="AL1859" s="14"/>
      <c r="AM1859" s="14"/>
      <c r="AN1859" s="14"/>
      <c r="AO1859" s="14"/>
      <c r="AP1859" s="14"/>
      <c r="AQ1859" s="14"/>
      <c r="AR1859" s="14"/>
      <c r="AS1859" s="14"/>
      <c r="AT1859" s="14"/>
      <c r="AU1859" s="14"/>
      <c r="AV1859" s="14"/>
      <c r="AW1859" s="14"/>
      <c r="AX1859" s="14"/>
      <c r="AY1859" s="14"/>
      <c r="AZ1859" s="14"/>
      <c r="BA1859" s="14"/>
      <c r="BB1859" s="14"/>
      <c r="BC1859" s="14"/>
      <c r="BD1859" s="14"/>
      <c r="BE1859" s="14"/>
      <c r="BF1859" s="14"/>
      <c r="BG1859" s="14"/>
      <c r="BH1859" s="14"/>
      <c r="BI1859" s="14"/>
      <c r="BJ1859" s="14"/>
      <c r="BK1859" s="14"/>
      <c r="BL1859" s="14"/>
      <c r="BM1859" s="14"/>
      <c r="BN1859" s="14"/>
      <c r="BO1859" s="14"/>
      <c r="BP1859" s="14"/>
      <c r="BQ1859" s="14"/>
      <c r="BR1859" s="14"/>
      <c r="BS1859" s="14"/>
      <c r="BT1859" s="14"/>
      <c r="BU1859" s="14"/>
      <c r="BV1859" s="14"/>
      <c r="BW1859" s="14"/>
      <c r="BX1859" s="14"/>
      <c r="BY1859" s="14"/>
      <c r="BZ1859" s="14"/>
      <c r="CA1859" s="14"/>
      <c r="CB1859" s="14"/>
      <c r="CC1859" s="14"/>
      <c r="CD1859" s="14"/>
      <c r="CE1859" s="14"/>
      <c r="CF1859" s="14"/>
      <c r="CG1859" s="14"/>
      <c r="CH1859" s="14"/>
      <c r="CI1859" s="14"/>
      <c r="CJ1859" s="14"/>
      <c r="CK1859" s="14"/>
      <c r="CL1859" s="14"/>
      <c r="CM1859" s="14"/>
      <c r="CN1859" s="14"/>
      <c r="CO1859" s="14"/>
      <c r="CP1859" s="14"/>
      <c r="CQ1859" s="14"/>
      <c r="CR1859" s="14"/>
      <c r="CS1859" s="14"/>
      <c r="CT1859" s="14"/>
      <c r="CU1859" s="14"/>
      <c r="CV1859" s="14"/>
      <c r="CW1859" s="14"/>
      <c r="CX1859" s="14"/>
      <c r="CY1859" s="14"/>
      <c r="CZ1859" s="14"/>
      <c r="DA1859" s="14"/>
      <c r="DB1859" s="14"/>
      <c r="DC1859" s="14"/>
      <c r="DD1859" s="14"/>
      <c r="DE1859" s="14"/>
      <c r="DF1859" s="14"/>
      <c r="DG1859" s="14"/>
      <c r="DH1859" s="14"/>
      <c r="DI1859" s="14"/>
      <c r="DJ1859" s="14"/>
      <c r="DK1859" s="14"/>
      <c r="DL1859" s="14"/>
      <c r="DM1859" s="14"/>
      <c r="DN1859" s="14"/>
      <c r="DO1859" s="14"/>
      <c r="DP1859" s="14"/>
      <c r="DQ1859" s="14"/>
      <c r="DR1859" s="14"/>
      <c r="DS1859" s="14"/>
      <c r="DT1859" s="14"/>
      <c r="DU1859" s="14"/>
      <c r="DV1859" s="14"/>
      <c r="DW1859" s="14"/>
      <c r="DX1859" s="14"/>
      <c r="DY1859" s="14"/>
      <c r="DZ1859" s="14"/>
      <c r="EA1859" s="14"/>
      <c r="EB1859" s="14"/>
      <c r="EC1859" s="14"/>
      <c r="ED1859" s="14"/>
      <c r="EE1859" s="14"/>
      <c r="EF1859" s="14"/>
      <c r="EG1859" s="14"/>
      <c r="EH1859" s="14"/>
      <c r="EI1859" s="14"/>
      <c r="EJ1859" s="14"/>
      <c r="EK1859" s="14"/>
      <c r="EL1859" s="14"/>
      <c r="EM1859" s="14"/>
      <c r="EN1859" s="14"/>
      <c r="EO1859" s="14"/>
      <c r="EP1859" s="14"/>
      <c r="EQ1859" s="14"/>
      <c r="ER1859" s="14"/>
      <c r="ES1859" s="14"/>
      <c r="ET1859" s="14"/>
      <c r="EU1859" s="14"/>
      <c r="EV1859" s="14"/>
      <c r="EW1859" s="14"/>
      <c r="EX1859" s="14"/>
      <c r="EY1859" s="14"/>
      <c r="EZ1859" s="14"/>
      <c r="FA1859" s="14"/>
      <c r="FB1859" s="14"/>
      <c r="FC1859" s="14"/>
      <c r="FD1859" s="14"/>
      <c r="FE1859" s="14"/>
      <c r="FF1859" s="14"/>
      <c r="FG1859" s="14"/>
      <c r="FH1859" s="14"/>
      <c r="FI1859" s="14"/>
      <c r="FJ1859" s="14"/>
      <c r="FK1859" s="14"/>
      <c r="FL1859" s="14"/>
      <c r="FM1859" s="14"/>
      <c r="FN1859" s="14"/>
      <c r="FO1859" s="14"/>
      <c r="FP1859" s="14"/>
      <c r="FQ1859" s="14"/>
      <c r="FR1859" s="14"/>
      <c r="FS1859" s="14"/>
      <c r="FT1859" s="14"/>
      <c r="FU1859" s="14"/>
      <c r="FV1859" s="14"/>
      <c r="FW1859" s="14"/>
      <c r="FX1859" s="14"/>
      <c r="FY1859" s="14"/>
      <c r="FZ1859" s="14"/>
      <c r="GA1859" s="14"/>
      <c r="GB1859" s="14"/>
      <c r="GC1859" s="14"/>
      <c r="GD1859" s="14"/>
      <c r="GE1859" s="14"/>
      <c r="GF1859" s="14"/>
      <c r="GG1859" s="14"/>
      <c r="GH1859" s="14"/>
      <c r="GI1859" s="14"/>
      <c r="GJ1859" s="14"/>
      <c r="GK1859" s="14"/>
      <c r="GL1859" s="14"/>
      <c r="GM1859" s="14"/>
      <c r="GN1859" s="14"/>
      <c r="GO1859" s="14"/>
      <c r="GP1859" s="14"/>
      <c r="GQ1859" s="14"/>
      <c r="GR1859" s="14"/>
      <c r="GS1859" s="14"/>
      <c r="GT1859" s="14"/>
      <c r="GU1859" s="14"/>
      <c r="GV1859" s="14"/>
      <c r="GW1859" s="14"/>
      <c r="GX1859" s="14"/>
      <c r="GY1859" s="14"/>
      <c r="GZ1859" s="14"/>
      <c r="HA1859" s="14"/>
      <c r="HB1859" s="14"/>
      <c r="HC1859" s="14"/>
      <c r="HD1859" s="14"/>
      <c r="HE1859" s="14"/>
      <c r="HF1859" s="14"/>
      <c r="HG1859" s="14"/>
      <c r="HH1859" s="14"/>
      <c r="HI1859" s="14"/>
      <c r="HJ1859" s="14"/>
      <c r="HK1859" s="14"/>
      <c r="HL1859" s="14"/>
      <c r="HM1859" s="14"/>
      <c r="HN1859" s="14"/>
      <c r="HO1859" s="14"/>
      <c r="HP1859" s="14"/>
      <c r="HQ1859" s="14"/>
      <c r="HR1859" s="14"/>
      <c r="HS1859" s="14"/>
      <c r="HT1859" s="14"/>
      <c r="HU1859" s="14"/>
      <c r="HV1859" s="14"/>
      <c r="HW1859" s="14"/>
      <c r="HX1859" s="14"/>
      <c r="HY1859" s="14"/>
      <c r="HZ1859" s="14"/>
      <c r="IA1859" s="14"/>
      <c r="IB1859" s="14"/>
      <c r="IC1859" s="14"/>
      <c r="ID1859" s="14"/>
      <c r="IE1859" s="14"/>
      <c r="IF1859" s="14"/>
      <c r="IG1859" s="14"/>
      <c r="IH1859" s="14"/>
      <c r="II1859" s="14"/>
      <c r="IJ1859" s="14"/>
      <c r="IK1859" s="14"/>
      <c r="IL1859" s="14"/>
      <c r="IM1859" s="14"/>
    </row>
    <row r="1860" spans="1:247" s="13" customFormat="1" ht="27.75" customHeight="1">
      <c r="A1860" s="94" t="s">
        <v>1171</v>
      </c>
      <c r="B1860" s="93" t="s">
        <v>546</v>
      </c>
      <c r="C1860" s="95" t="s">
        <v>1172</v>
      </c>
      <c r="D1860" s="93"/>
      <c r="E1860" s="24" t="s">
        <v>23</v>
      </c>
      <c r="F1860" s="116">
        <v>15.47</v>
      </c>
      <c r="G1860" s="116">
        <v>6.53</v>
      </c>
      <c r="H1860" s="50" t="s">
        <v>745</v>
      </c>
      <c r="I1860" s="50" t="s">
        <v>354</v>
      </c>
      <c r="J1860" s="62"/>
      <c r="K1860" s="36">
        <v>2</v>
      </c>
      <c r="L1860" s="107"/>
      <c r="M1860" s="107"/>
      <c r="N1860" s="107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F1860" s="14"/>
      <c r="AG1860" s="14"/>
      <c r="AH1860" s="14"/>
      <c r="AI1860" s="14"/>
      <c r="AJ1860" s="14"/>
      <c r="AK1860" s="14"/>
      <c r="AL1860" s="14"/>
      <c r="AM1860" s="14"/>
      <c r="AN1860" s="14"/>
      <c r="AO1860" s="14"/>
      <c r="AP1860" s="14"/>
      <c r="AQ1860" s="14"/>
      <c r="AR1860" s="14"/>
      <c r="AS1860" s="14"/>
      <c r="AT1860" s="14"/>
      <c r="AU1860" s="14"/>
      <c r="AV1860" s="14"/>
      <c r="AW1860" s="14"/>
      <c r="AX1860" s="14"/>
      <c r="AY1860" s="14"/>
      <c r="AZ1860" s="14"/>
      <c r="BA1860" s="14"/>
      <c r="BB1860" s="14"/>
      <c r="BC1860" s="14"/>
      <c r="BD1860" s="14"/>
      <c r="BE1860" s="14"/>
      <c r="BF1860" s="14"/>
      <c r="BG1860" s="14"/>
      <c r="BH1860" s="14"/>
      <c r="BI1860" s="14"/>
      <c r="BJ1860" s="14"/>
      <c r="BK1860" s="14"/>
      <c r="BL1860" s="14"/>
      <c r="BM1860" s="14"/>
      <c r="BN1860" s="14"/>
      <c r="BO1860" s="14"/>
      <c r="BP1860" s="14"/>
      <c r="BQ1860" s="14"/>
      <c r="BR1860" s="14"/>
      <c r="BS1860" s="14"/>
      <c r="BT1860" s="14"/>
      <c r="BU1860" s="14"/>
      <c r="BV1860" s="14"/>
      <c r="BW1860" s="14"/>
      <c r="BX1860" s="14"/>
      <c r="BY1860" s="14"/>
      <c r="BZ1860" s="14"/>
      <c r="CA1860" s="14"/>
      <c r="CB1860" s="14"/>
      <c r="CC1860" s="14"/>
      <c r="CD1860" s="14"/>
      <c r="CE1860" s="14"/>
      <c r="CF1860" s="14"/>
      <c r="CG1860" s="14"/>
      <c r="CH1860" s="14"/>
      <c r="CI1860" s="14"/>
      <c r="CJ1860" s="14"/>
      <c r="CK1860" s="14"/>
      <c r="CL1860" s="14"/>
      <c r="CM1860" s="14"/>
      <c r="CN1860" s="14"/>
      <c r="CO1860" s="14"/>
      <c r="CP1860" s="14"/>
      <c r="CQ1860" s="14"/>
      <c r="CR1860" s="14"/>
      <c r="CS1860" s="14"/>
      <c r="CT1860" s="14"/>
      <c r="CU1860" s="14"/>
      <c r="CV1860" s="14"/>
      <c r="CW1860" s="14"/>
      <c r="CX1860" s="14"/>
      <c r="CY1860" s="14"/>
      <c r="CZ1860" s="14"/>
      <c r="DA1860" s="14"/>
      <c r="DB1860" s="14"/>
      <c r="DC1860" s="14"/>
      <c r="DD1860" s="14"/>
      <c r="DE1860" s="14"/>
      <c r="DF1860" s="14"/>
      <c r="DG1860" s="14"/>
      <c r="DH1860" s="14"/>
      <c r="DI1860" s="14"/>
      <c r="DJ1860" s="14"/>
      <c r="DK1860" s="14"/>
      <c r="DL1860" s="14"/>
      <c r="DM1860" s="14"/>
      <c r="DN1860" s="14"/>
      <c r="DO1860" s="14"/>
      <c r="DP1860" s="14"/>
      <c r="DQ1860" s="14"/>
      <c r="DR1860" s="14"/>
      <c r="DS1860" s="14"/>
      <c r="DT1860" s="14"/>
      <c r="DU1860" s="14"/>
      <c r="DV1860" s="14"/>
      <c r="DW1860" s="14"/>
      <c r="DX1860" s="14"/>
      <c r="DY1860" s="14"/>
      <c r="DZ1860" s="14"/>
      <c r="EA1860" s="14"/>
      <c r="EB1860" s="14"/>
      <c r="EC1860" s="14"/>
      <c r="ED1860" s="14"/>
      <c r="EE1860" s="14"/>
      <c r="EF1860" s="14"/>
      <c r="EG1860" s="14"/>
      <c r="EH1860" s="14"/>
      <c r="EI1860" s="14"/>
      <c r="EJ1860" s="14"/>
      <c r="EK1860" s="14"/>
      <c r="EL1860" s="14"/>
      <c r="EM1860" s="14"/>
      <c r="EN1860" s="14"/>
      <c r="EO1860" s="14"/>
      <c r="EP1860" s="14"/>
      <c r="EQ1860" s="14"/>
      <c r="ER1860" s="14"/>
      <c r="ES1860" s="14"/>
      <c r="ET1860" s="14"/>
      <c r="EU1860" s="14"/>
      <c r="EV1860" s="14"/>
      <c r="EW1860" s="14"/>
      <c r="EX1860" s="14"/>
      <c r="EY1860" s="14"/>
      <c r="EZ1860" s="14"/>
      <c r="FA1860" s="14"/>
      <c r="FB1860" s="14"/>
      <c r="FC1860" s="14"/>
      <c r="FD1860" s="14"/>
      <c r="FE1860" s="14"/>
      <c r="FF1860" s="14"/>
      <c r="FG1860" s="14"/>
      <c r="FH1860" s="14"/>
      <c r="FI1860" s="14"/>
      <c r="FJ1860" s="14"/>
      <c r="FK1860" s="14"/>
      <c r="FL1860" s="14"/>
      <c r="FM1860" s="14"/>
      <c r="FN1860" s="14"/>
      <c r="FO1860" s="14"/>
      <c r="FP1860" s="14"/>
      <c r="FQ1860" s="14"/>
      <c r="FR1860" s="14"/>
      <c r="FS1860" s="14"/>
      <c r="FT1860" s="14"/>
      <c r="FU1860" s="14"/>
      <c r="FV1860" s="14"/>
      <c r="FW1860" s="14"/>
      <c r="FX1860" s="14"/>
      <c r="FY1860" s="14"/>
      <c r="FZ1860" s="14"/>
      <c r="GA1860" s="14"/>
      <c r="GB1860" s="14"/>
      <c r="GC1860" s="14"/>
      <c r="GD1860" s="14"/>
      <c r="GE1860" s="14"/>
      <c r="GF1860" s="14"/>
      <c r="GG1860" s="14"/>
      <c r="GH1860" s="14"/>
      <c r="GI1860" s="14"/>
      <c r="GJ1860" s="14"/>
      <c r="GK1860" s="14"/>
      <c r="GL1860" s="14"/>
      <c r="GM1860" s="14"/>
      <c r="GN1860" s="14"/>
      <c r="GO1860" s="14"/>
      <c r="GP1860" s="14"/>
      <c r="GQ1860" s="14"/>
      <c r="GR1860" s="14"/>
      <c r="GS1860" s="14"/>
      <c r="GT1860" s="14"/>
      <c r="GU1860" s="14"/>
      <c r="GV1860" s="14"/>
      <c r="GW1860" s="14"/>
      <c r="GX1860" s="14"/>
      <c r="GY1860" s="14"/>
      <c r="GZ1860" s="14"/>
      <c r="HA1860" s="14"/>
      <c r="HB1860" s="14"/>
      <c r="HC1860" s="14"/>
      <c r="HD1860" s="14"/>
      <c r="HE1860" s="14"/>
      <c r="HF1860" s="14"/>
      <c r="HG1860" s="14"/>
      <c r="HH1860" s="14"/>
      <c r="HI1860" s="14"/>
      <c r="HJ1860" s="14"/>
      <c r="HK1860" s="14"/>
      <c r="HL1860" s="14"/>
      <c r="HM1860" s="14"/>
      <c r="HN1860" s="14"/>
      <c r="HO1860" s="14"/>
      <c r="HP1860" s="14"/>
      <c r="HQ1860" s="14"/>
      <c r="HR1860" s="14"/>
      <c r="HS1860" s="14"/>
      <c r="HT1860" s="14"/>
      <c r="HU1860" s="14"/>
      <c r="HV1860" s="14"/>
      <c r="HW1860" s="14"/>
      <c r="HX1860" s="14"/>
      <c r="HY1860" s="14"/>
      <c r="HZ1860" s="14"/>
      <c r="IA1860" s="14"/>
      <c r="IB1860" s="14"/>
      <c r="IC1860" s="14"/>
      <c r="ID1860" s="14"/>
      <c r="IE1860" s="14"/>
      <c r="IF1860" s="14"/>
      <c r="IG1860" s="14"/>
      <c r="IH1860" s="14"/>
      <c r="II1860" s="14"/>
      <c r="IJ1860" s="14"/>
      <c r="IK1860" s="14"/>
      <c r="IL1860" s="14"/>
      <c r="IM1860" s="14"/>
    </row>
    <row r="1861" spans="1:247" s="13" customFormat="1" ht="27.75" customHeight="1">
      <c r="A1861" s="94" t="s">
        <v>1171</v>
      </c>
      <c r="B1861" s="93" t="s">
        <v>407</v>
      </c>
      <c r="C1861" s="95" t="s">
        <v>1172</v>
      </c>
      <c r="D1861" s="93"/>
      <c r="E1861" s="24" t="s">
        <v>23</v>
      </c>
      <c r="F1861" s="116">
        <v>58</v>
      </c>
      <c r="G1861" s="116">
        <v>24.52</v>
      </c>
      <c r="H1861" s="50" t="s">
        <v>745</v>
      </c>
      <c r="I1861" s="50" t="s">
        <v>354</v>
      </c>
      <c r="J1861" s="62"/>
      <c r="K1861" s="36">
        <v>10</v>
      </c>
      <c r="L1861" s="107"/>
      <c r="M1861" s="107"/>
      <c r="N1861" s="107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  <c r="AI1861" s="14"/>
      <c r="AJ1861" s="14"/>
      <c r="AK1861" s="14"/>
      <c r="AL1861" s="14"/>
      <c r="AM1861" s="14"/>
      <c r="AN1861" s="14"/>
      <c r="AO1861" s="14"/>
      <c r="AP1861" s="14"/>
      <c r="AQ1861" s="14"/>
      <c r="AR1861" s="14"/>
      <c r="AS1861" s="14"/>
      <c r="AT1861" s="14"/>
      <c r="AU1861" s="14"/>
      <c r="AV1861" s="14"/>
      <c r="AW1861" s="14"/>
      <c r="AX1861" s="14"/>
      <c r="AY1861" s="14"/>
      <c r="AZ1861" s="14"/>
      <c r="BA1861" s="14"/>
      <c r="BB1861" s="14"/>
      <c r="BC1861" s="14"/>
      <c r="BD1861" s="14"/>
      <c r="BE1861" s="14"/>
      <c r="BF1861" s="14"/>
      <c r="BG1861" s="14"/>
      <c r="BH1861" s="14"/>
      <c r="BI1861" s="14"/>
      <c r="BJ1861" s="14"/>
      <c r="BK1861" s="14"/>
      <c r="BL1861" s="14"/>
      <c r="BM1861" s="14"/>
      <c r="BN1861" s="14"/>
      <c r="BO1861" s="14"/>
      <c r="BP1861" s="14"/>
      <c r="BQ1861" s="14"/>
      <c r="BR1861" s="14"/>
      <c r="BS1861" s="14"/>
      <c r="BT1861" s="14"/>
      <c r="BU1861" s="14"/>
      <c r="BV1861" s="14"/>
      <c r="BW1861" s="14"/>
      <c r="BX1861" s="14"/>
      <c r="BY1861" s="14"/>
      <c r="BZ1861" s="14"/>
      <c r="CA1861" s="14"/>
      <c r="CB1861" s="14"/>
      <c r="CC1861" s="14"/>
      <c r="CD1861" s="14"/>
      <c r="CE1861" s="14"/>
      <c r="CF1861" s="14"/>
      <c r="CG1861" s="14"/>
      <c r="CH1861" s="14"/>
      <c r="CI1861" s="14"/>
      <c r="CJ1861" s="14"/>
      <c r="CK1861" s="14"/>
      <c r="CL1861" s="14"/>
      <c r="CM1861" s="14"/>
      <c r="CN1861" s="14"/>
      <c r="CO1861" s="14"/>
      <c r="CP1861" s="14"/>
      <c r="CQ1861" s="14"/>
      <c r="CR1861" s="14"/>
      <c r="CS1861" s="14"/>
      <c r="CT1861" s="14"/>
      <c r="CU1861" s="14"/>
      <c r="CV1861" s="14"/>
      <c r="CW1861" s="14"/>
      <c r="CX1861" s="14"/>
      <c r="CY1861" s="14"/>
      <c r="CZ1861" s="14"/>
      <c r="DA1861" s="14"/>
      <c r="DB1861" s="14"/>
      <c r="DC1861" s="14"/>
      <c r="DD1861" s="14"/>
      <c r="DE1861" s="14"/>
      <c r="DF1861" s="14"/>
      <c r="DG1861" s="14"/>
      <c r="DH1861" s="14"/>
      <c r="DI1861" s="14"/>
      <c r="DJ1861" s="14"/>
      <c r="DK1861" s="14"/>
      <c r="DL1861" s="14"/>
      <c r="DM1861" s="14"/>
      <c r="DN1861" s="14"/>
      <c r="DO1861" s="14"/>
      <c r="DP1861" s="14"/>
      <c r="DQ1861" s="14"/>
      <c r="DR1861" s="14"/>
      <c r="DS1861" s="14"/>
      <c r="DT1861" s="14"/>
      <c r="DU1861" s="14"/>
      <c r="DV1861" s="14"/>
      <c r="DW1861" s="14"/>
      <c r="DX1861" s="14"/>
      <c r="DY1861" s="14"/>
      <c r="DZ1861" s="14"/>
      <c r="EA1861" s="14"/>
      <c r="EB1861" s="14"/>
      <c r="EC1861" s="14"/>
      <c r="ED1861" s="14"/>
      <c r="EE1861" s="14"/>
      <c r="EF1861" s="14"/>
      <c r="EG1861" s="14"/>
      <c r="EH1861" s="14"/>
      <c r="EI1861" s="14"/>
      <c r="EJ1861" s="14"/>
      <c r="EK1861" s="14"/>
      <c r="EL1861" s="14"/>
      <c r="EM1861" s="14"/>
      <c r="EN1861" s="14"/>
      <c r="EO1861" s="14"/>
      <c r="EP1861" s="14"/>
      <c r="EQ1861" s="14"/>
      <c r="ER1861" s="14"/>
      <c r="ES1861" s="14"/>
      <c r="ET1861" s="14"/>
      <c r="EU1861" s="14"/>
      <c r="EV1861" s="14"/>
      <c r="EW1861" s="14"/>
      <c r="EX1861" s="14"/>
      <c r="EY1861" s="14"/>
      <c r="EZ1861" s="14"/>
      <c r="FA1861" s="14"/>
      <c r="FB1861" s="14"/>
      <c r="FC1861" s="14"/>
      <c r="FD1861" s="14"/>
      <c r="FE1861" s="14"/>
      <c r="FF1861" s="14"/>
      <c r="FG1861" s="14"/>
      <c r="FH1861" s="14"/>
      <c r="FI1861" s="14"/>
      <c r="FJ1861" s="14"/>
      <c r="FK1861" s="14"/>
      <c r="FL1861" s="14"/>
      <c r="FM1861" s="14"/>
      <c r="FN1861" s="14"/>
      <c r="FO1861" s="14"/>
      <c r="FP1861" s="14"/>
      <c r="FQ1861" s="14"/>
      <c r="FR1861" s="14"/>
      <c r="FS1861" s="14"/>
      <c r="FT1861" s="14"/>
      <c r="FU1861" s="14"/>
      <c r="FV1861" s="14"/>
      <c r="FW1861" s="14"/>
      <c r="FX1861" s="14"/>
      <c r="FY1861" s="14"/>
      <c r="FZ1861" s="14"/>
      <c r="GA1861" s="14"/>
      <c r="GB1861" s="14"/>
      <c r="GC1861" s="14"/>
      <c r="GD1861" s="14"/>
      <c r="GE1861" s="14"/>
      <c r="GF1861" s="14"/>
      <c r="GG1861" s="14"/>
      <c r="GH1861" s="14"/>
      <c r="GI1861" s="14"/>
      <c r="GJ1861" s="14"/>
      <c r="GK1861" s="14"/>
      <c r="GL1861" s="14"/>
      <c r="GM1861" s="14"/>
      <c r="GN1861" s="14"/>
      <c r="GO1861" s="14"/>
      <c r="GP1861" s="14"/>
      <c r="GQ1861" s="14"/>
      <c r="GR1861" s="14"/>
      <c r="GS1861" s="14"/>
      <c r="GT1861" s="14"/>
      <c r="GU1861" s="14"/>
      <c r="GV1861" s="14"/>
      <c r="GW1861" s="14"/>
      <c r="GX1861" s="14"/>
      <c r="GY1861" s="14"/>
      <c r="GZ1861" s="14"/>
      <c r="HA1861" s="14"/>
      <c r="HB1861" s="14"/>
      <c r="HC1861" s="14"/>
      <c r="HD1861" s="14"/>
      <c r="HE1861" s="14"/>
      <c r="HF1861" s="14"/>
      <c r="HG1861" s="14"/>
      <c r="HH1861" s="14"/>
      <c r="HI1861" s="14"/>
      <c r="HJ1861" s="14"/>
      <c r="HK1861" s="14"/>
      <c r="HL1861" s="14"/>
      <c r="HM1861" s="14"/>
      <c r="HN1861" s="14"/>
      <c r="HO1861" s="14"/>
      <c r="HP1861" s="14"/>
      <c r="HQ1861" s="14"/>
      <c r="HR1861" s="14"/>
      <c r="HS1861" s="14"/>
      <c r="HT1861" s="14"/>
      <c r="HU1861" s="14"/>
      <c r="HV1861" s="14"/>
      <c r="HW1861" s="14"/>
      <c r="HX1861" s="14"/>
      <c r="HY1861" s="14"/>
      <c r="HZ1861" s="14"/>
      <c r="IA1861" s="14"/>
      <c r="IB1861" s="14"/>
      <c r="IC1861" s="14"/>
      <c r="ID1861" s="14"/>
      <c r="IE1861" s="14"/>
      <c r="IF1861" s="14"/>
      <c r="IG1861" s="14"/>
      <c r="IH1861" s="14"/>
      <c r="II1861" s="14"/>
      <c r="IJ1861" s="14"/>
      <c r="IK1861" s="14"/>
      <c r="IL1861" s="14"/>
      <c r="IM1861" s="14"/>
    </row>
    <row r="1862" spans="1:247" s="13" customFormat="1" ht="27.75" customHeight="1">
      <c r="A1862" s="94" t="s">
        <v>1171</v>
      </c>
      <c r="B1862" s="93" t="s">
        <v>640</v>
      </c>
      <c r="C1862" s="95" t="s">
        <v>1172</v>
      </c>
      <c r="D1862" s="93"/>
      <c r="E1862" s="24" t="s">
        <v>23</v>
      </c>
      <c r="F1862" s="116">
        <v>97.35</v>
      </c>
      <c r="G1862" s="116">
        <v>41.14</v>
      </c>
      <c r="H1862" s="50" t="s">
        <v>745</v>
      </c>
      <c r="I1862" s="50" t="s">
        <v>354</v>
      </c>
      <c r="J1862" s="62">
        <v>1</v>
      </c>
      <c r="K1862" s="36"/>
      <c r="L1862" s="107"/>
      <c r="M1862" s="107"/>
      <c r="N1862" s="107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  <c r="AI1862" s="14"/>
      <c r="AJ1862" s="14"/>
      <c r="AK1862" s="14"/>
      <c r="AL1862" s="14"/>
      <c r="AM1862" s="14"/>
      <c r="AN1862" s="14"/>
      <c r="AO1862" s="14"/>
      <c r="AP1862" s="14"/>
      <c r="AQ1862" s="14"/>
      <c r="AR1862" s="14"/>
      <c r="AS1862" s="14"/>
      <c r="AT1862" s="14"/>
      <c r="AU1862" s="14"/>
      <c r="AV1862" s="14"/>
      <c r="AW1862" s="14"/>
      <c r="AX1862" s="14"/>
      <c r="AY1862" s="14"/>
      <c r="AZ1862" s="14"/>
      <c r="BA1862" s="14"/>
      <c r="BB1862" s="14"/>
      <c r="BC1862" s="14"/>
      <c r="BD1862" s="14"/>
      <c r="BE1862" s="14"/>
      <c r="BF1862" s="14"/>
      <c r="BG1862" s="14"/>
      <c r="BH1862" s="14"/>
      <c r="BI1862" s="14"/>
      <c r="BJ1862" s="14"/>
      <c r="BK1862" s="14"/>
      <c r="BL1862" s="14"/>
      <c r="BM1862" s="14"/>
      <c r="BN1862" s="14"/>
      <c r="BO1862" s="14"/>
      <c r="BP1862" s="14"/>
      <c r="BQ1862" s="14"/>
      <c r="BR1862" s="14"/>
      <c r="BS1862" s="14"/>
      <c r="BT1862" s="14"/>
      <c r="BU1862" s="14"/>
      <c r="BV1862" s="14"/>
      <c r="BW1862" s="14"/>
      <c r="BX1862" s="14"/>
      <c r="BY1862" s="14"/>
      <c r="BZ1862" s="14"/>
      <c r="CA1862" s="14"/>
      <c r="CB1862" s="14"/>
      <c r="CC1862" s="14"/>
      <c r="CD1862" s="14"/>
      <c r="CE1862" s="14"/>
      <c r="CF1862" s="14"/>
      <c r="CG1862" s="14"/>
      <c r="CH1862" s="14"/>
      <c r="CI1862" s="14"/>
      <c r="CJ1862" s="14"/>
      <c r="CK1862" s="14"/>
      <c r="CL1862" s="14"/>
      <c r="CM1862" s="14"/>
      <c r="CN1862" s="14"/>
      <c r="CO1862" s="14"/>
      <c r="CP1862" s="14"/>
      <c r="CQ1862" s="14"/>
      <c r="CR1862" s="14"/>
      <c r="CS1862" s="14"/>
      <c r="CT1862" s="14"/>
      <c r="CU1862" s="14"/>
      <c r="CV1862" s="14"/>
      <c r="CW1862" s="14"/>
      <c r="CX1862" s="14"/>
      <c r="CY1862" s="14"/>
      <c r="CZ1862" s="14"/>
      <c r="DA1862" s="14"/>
      <c r="DB1862" s="14"/>
      <c r="DC1862" s="14"/>
      <c r="DD1862" s="14"/>
      <c r="DE1862" s="14"/>
      <c r="DF1862" s="14"/>
      <c r="DG1862" s="14"/>
      <c r="DH1862" s="14"/>
      <c r="DI1862" s="14"/>
      <c r="DJ1862" s="14"/>
      <c r="DK1862" s="14"/>
      <c r="DL1862" s="14"/>
      <c r="DM1862" s="14"/>
      <c r="DN1862" s="14"/>
      <c r="DO1862" s="14"/>
      <c r="DP1862" s="14"/>
      <c r="DQ1862" s="14"/>
      <c r="DR1862" s="14"/>
      <c r="DS1862" s="14"/>
      <c r="DT1862" s="14"/>
      <c r="DU1862" s="14"/>
      <c r="DV1862" s="14"/>
      <c r="DW1862" s="14"/>
      <c r="DX1862" s="14"/>
      <c r="DY1862" s="14"/>
      <c r="DZ1862" s="14"/>
      <c r="EA1862" s="14"/>
      <c r="EB1862" s="14"/>
      <c r="EC1862" s="14"/>
      <c r="ED1862" s="14"/>
      <c r="EE1862" s="14"/>
      <c r="EF1862" s="14"/>
      <c r="EG1862" s="14"/>
      <c r="EH1862" s="14"/>
      <c r="EI1862" s="14"/>
      <c r="EJ1862" s="14"/>
      <c r="EK1862" s="14"/>
      <c r="EL1862" s="14"/>
      <c r="EM1862" s="14"/>
      <c r="EN1862" s="14"/>
      <c r="EO1862" s="14"/>
      <c r="EP1862" s="14"/>
      <c r="EQ1862" s="14"/>
      <c r="ER1862" s="14"/>
      <c r="ES1862" s="14"/>
      <c r="ET1862" s="14"/>
      <c r="EU1862" s="14"/>
      <c r="EV1862" s="14"/>
      <c r="EW1862" s="14"/>
      <c r="EX1862" s="14"/>
      <c r="EY1862" s="14"/>
      <c r="EZ1862" s="14"/>
      <c r="FA1862" s="14"/>
      <c r="FB1862" s="14"/>
      <c r="FC1862" s="14"/>
      <c r="FD1862" s="14"/>
      <c r="FE1862" s="14"/>
      <c r="FF1862" s="14"/>
      <c r="FG1862" s="14"/>
      <c r="FH1862" s="14"/>
      <c r="FI1862" s="14"/>
      <c r="FJ1862" s="14"/>
      <c r="FK1862" s="14"/>
      <c r="FL1862" s="14"/>
      <c r="FM1862" s="14"/>
      <c r="FN1862" s="14"/>
      <c r="FO1862" s="14"/>
      <c r="FP1862" s="14"/>
      <c r="FQ1862" s="14"/>
      <c r="FR1862" s="14"/>
      <c r="FS1862" s="14"/>
      <c r="FT1862" s="14"/>
      <c r="FU1862" s="14"/>
      <c r="FV1862" s="14"/>
      <c r="FW1862" s="14"/>
      <c r="FX1862" s="14"/>
      <c r="FY1862" s="14"/>
      <c r="FZ1862" s="14"/>
      <c r="GA1862" s="14"/>
      <c r="GB1862" s="14"/>
      <c r="GC1862" s="14"/>
      <c r="GD1862" s="14"/>
      <c r="GE1862" s="14"/>
      <c r="GF1862" s="14"/>
      <c r="GG1862" s="14"/>
      <c r="GH1862" s="14"/>
      <c r="GI1862" s="14"/>
      <c r="GJ1862" s="14"/>
      <c r="GK1862" s="14"/>
      <c r="GL1862" s="14"/>
      <c r="GM1862" s="14"/>
      <c r="GN1862" s="14"/>
      <c r="GO1862" s="14"/>
      <c r="GP1862" s="14"/>
      <c r="GQ1862" s="14"/>
      <c r="GR1862" s="14"/>
      <c r="GS1862" s="14"/>
      <c r="GT1862" s="14"/>
      <c r="GU1862" s="14"/>
      <c r="GV1862" s="14"/>
      <c r="GW1862" s="14"/>
      <c r="GX1862" s="14"/>
      <c r="GY1862" s="14"/>
      <c r="GZ1862" s="14"/>
      <c r="HA1862" s="14"/>
      <c r="HB1862" s="14"/>
      <c r="HC1862" s="14"/>
      <c r="HD1862" s="14"/>
      <c r="HE1862" s="14"/>
      <c r="HF1862" s="14"/>
      <c r="HG1862" s="14"/>
      <c r="HH1862" s="14"/>
      <c r="HI1862" s="14"/>
      <c r="HJ1862" s="14"/>
      <c r="HK1862" s="14"/>
      <c r="HL1862" s="14"/>
      <c r="HM1862" s="14"/>
      <c r="HN1862" s="14"/>
      <c r="HO1862" s="14"/>
      <c r="HP1862" s="14"/>
      <c r="HQ1862" s="14"/>
      <c r="HR1862" s="14"/>
      <c r="HS1862" s="14"/>
      <c r="HT1862" s="14"/>
      <c r="HU1862" s="14"/>
      <c r="HV1862" s="14"/>
      <c r="HW1862" s="14"/>
      <c r="HX1862" s="14"/>
      <c r="HY1862" s="14"/>
      <c r="HZ1862" s="14"/>
      <c r="IA1862" s="14"/>
      <c r="IB1862" s="14"/>
      <c r="IC1862" s="14"/>
      <c r="ID1862" s="14"/>
      <c r="IE1862" s="14"/>
      <c r="IF1862" s="14"/>
      <c r="IG1862" s="14"/>
      <c r="IH1862" s="14"/>
      <c r="II1862" s="14"/>
      <c r="IJ1862" s="14"/>
      <c r="IK1862" s="14"/>
      <c r="IL1862" s="14"/>
      <c r="IM1862" s="14"/>
    </row>
    <row r="1863" spans="1:247" s="13" customFormat="1" ht="27.75" customHeight="1">
      <c r="A1863" s="94" t="s">
        <v>1171</v>
      </c>
      <c r="B1863" s="93" t="s">
        <v>113</v>
      </c>
      <c r="C1863" s="95" t="s">
        <v>1172</v>
      </c>
      <c r="D1863" s="93"/>
      <c r="E1863" s="24" t="s">
        <v>23</v>
      </c>
      <c r="F1863" s="116">
        <v>5.4</v>
      </c>
      <c r="G1863" s="116">
        <v>2.28</v>
      </c>
      <c r="H1863" s="50" t="s">
        <v>745</v>
      </c>
      <c r="I1863" s="50" t="s">
        <v>354</v>
      </c>
      <c r="J1863" s="62">
        <v>1</v>
      </c>
      <c r="K1863" s="36"/>
      <c r="L1863" s="107"/>
      <c r="M1863" s="107"/>
      <c r="N1863" s="107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F1863" s="14"/>
      <c r="AG1863" s="14"/>
      <c r="AH1863" s="14"/>
      <c r="AI1863" s="14"/>
      <c r="AJ1863" s="14"/>
      <c r="AK1863" s="14"/>
      <c r="AL1863" s="14"/>
      <c r="AM1863" s="14"/>
      <c r="AN1863" s="14"/>
      <c r="AO1863" s="14"/>
      <c r="AP1863" s="14"/>
      <c r="AQ1863" s="14"/>
      <c r="AR1863" s="14"/>
      <c r="AS1863" s="14"/>
      <c r="AT1863" s="14"/>
      <c r="AU1863" s="14"/>
      <c r="AV1863" s="14"/>
      <c r="AW1863" s="14"/>
      <c r="AX1863" s="14"/>
      <c r="AY1863" s="14"/>
      <c r="AZ1863" s="14"/>
      <c r="BA1863" s="14"/>
      <c r="BB1863" s="14"/>
      <c r="BC1863" s="14"/>
      <c r="BD1863" s="14"/>
      <c r="BE1863" s="14"/>
      <c r="BF1863" s="14"/>
      <c r="BG1863" s="14"/>
      <c r="BH1863" s="14"/>
      <c r="BI1863" s="14"/>
      <c r="BJ1863" s="14"/>
      <c r="BK1863" s="14"/>
      <c r="BL1863" s="14"/>
      <c r="BM1863" s="14"/>
      <c r="BN1863" s="14"/>
      <c r="BO1863" s="14"/>
      <c r="BP1863" s="14"/>
      <c r="BQ1863" s="14"/>
      <c r="BR1863" s="14"/>
      <c r="BS1863" s="14"/>
      <c r="BT1863" s="14"/>
      <c r="BU1863" s="14"/>
      <c r="BV1863" s="14"/>
      <c r="BW1863" s="14"/>
      <c r="BX1863" s="14"/>
      <c r="BY1863" s="14"/>
      <c r="BZ1863" s="14"/>
      <c r="CA1863" s="14"/>
      <c r="CB1863" s="14"/>
      <c r="CC1863" s="14"/>
      <c r="CD1863" s="14"/>
      <c r="CE1863" s="14"/>
      <c r="CF1863" s="14"/>
      <c r="CG1863" s="14"/>
      <c r="CH1863" s="14"/>
      <c r="CI1863" s="14"/>
      <c r="CJ1863" s="14"/>
      <c r="CK1863" s="14"/>
      <c r="CL1863" s="14"/>
      <c r="CM1863" s="14"/>
      <c r="CN1863" s="14"/>
      <c r="CO1863" s="14"/>
      <c r="CP1863" s="14"/>
      <c r="CQ1863" s="14"/>
      <c r="CR1863" s="14"/>
      <c r="CS1863" s="14"/>
      <c r="CT1863" s="14"/>
      <c r="CU1863" s="14"/>
      <c r="CV1863" s="14"/>
      <c r="CW1863" s="14"/>
      <c r="CX1863" s="14"/>
      <c r="CY1863" s="14"/>
      <c r="CZ1863" s="14"/>
      <c r="DA1863" s="14"/>
      <c r="DB1863" s="14"/>
      <c r="DC1863" s="14"/>
      <c r="DD1863" s="14"/>
      <c r="DE1863" s="14"/>
      <c r="DF1863" s="14"/>
      <c r="DG1863" s="14"/>
      <c r="DH1863" s="14"/>
      <c r="DI1863" s="14"/>
      <c r="DJ1863" s="14"/>
      <c r="DK1863" s="14"/>
      <c r="DL1863" s="14"/>
      <c r="DM1863" s="14"/>
      <c r="DN1863" s="14"/>
      <c r="DO1863" s="14"/>
      <c r="DP1863" s="14"/>
      <c r="DQ1863" s="14"/>
      <c r="DR1863" s="14"/>
      <c r="DS1863" s="14"/>
      <c r="DT1863" s="14"/>
      <c r="DU1863" s="14"/>
      <c r="DV1863" s="14"/>
      <c r="DW1863" s="14"/>
      <c r="DX1863" s="14"/>
      <c r="DY1863" s="14"/>
      <c r="DZ1863" s="14"/>
      <c r="EA1863" s="14"/>
      <c r="EB1863" s="14"/>
      <c r="EC1863" s="14"/>
      <c r="ED1863" s="14"/>
      <c r="EE1863" s="14"/>
      <c r="EF1863" s="14"/>
      <c r="EG1863" s="14"/>
      <c r="EH1863" s="14"/>
      <c r="EI1863" s="14"/>
      <c r="EJ1863" s="14"/>
      <c r="EK1863" s="14"/>
      <c r="EL1863" s="14"/>
      <c r="EM1863" s="14"/>
      <c r="EN1863" s="14"/>
      <c r="EO1863" s="14"/>
      <c r="EP1863" s="14"/>
      <c r="EQ1863" s="14"/>
      <c r="ER1863" s="14"/>
      <c r="ES1863" s="14"/>
      <c r="ET1863" s="14"/>
      <c r="EU1863" s="14"/>
      <c r="EV1863" s="14"/>
      <c r="EW1863" s="14"/>
      <c r="EX1863" s="14"/>
      <c r="EY1863" s="14"/>
      <c r="EZ1863" s="14"/>
      <c r="FA1863" s="14"/>
      <c r="FB1863" s="14"/>
      <c r="FC1863" s="14"/>
      <c r="FD1863" s="14"/>
      <c r="FE1863" s="14"/>
      <c r="FF1863" s="14"/>
      <c r="FG1863" s="14"/>
      <c r="FH1863" s="14"/>
      <c r="FI1863" s="14"/>
      <c r="FJ1863" s="14"/>
      <c r="FK1863" s="14"/>
      <c r="FL1863" s="14"/>
      <c r="FM1863" s="14"/>
      <c r="FN1863" s="14"/>
      <c r="FO1863" s="14"/>
      <c r="FP1863" s="14"/>
      <c r="FQ1863" s="14"/>
      <c r="FR1863" s="14"/>
      <c r="FS1863" s="14"/>
      <c r="FT1863" s="14"/>
      <c r="FU1863" s="14"/>
      <c r="FV1863" s="14"/>
      <c r="FW1863" s="14"/>
      <c r="FX1863" s="14"/>
      <c r="FY1863" s="14"/>
      <c r="FZ1863" s="14"/>
      <c r="GA1863" s="14"/>
      <c r="GB1863" s="14"/>
      <c r="GC1863" s="14"/>
      <c r="GD1863" s="14"/>
      <c r="GE1863" s="14"/>
      <c r="GF1863" s="14"/>
      <c r="GG1863" s="14"/>
      <c r="GH1863" s="14"/>
      <c r="GI1863" s="14"/>
      <c r="GJ1863" s="14"/>
      <c r="GK1863" s="14"/>
      <c r="GL1863" s="14"/>
      <c r="GM1863" s="14"/>
      <c r="GN1863" s="14"/>
      <c r="GO1863" s="14"/>
      <c r="GP1863" s="14"/>
      <c r="GQ1863" s="14"/>
      <c r="GR1863" s="14"/>
      <c r="GS1863" s="14"/>
      <c r="GT1863" s="14"/>
      <c r="GU1863" s="14"/>
      <c r="GV1863" s="14"/>
      <c r="GW1863" s="14"/>
      <c r="GX1863" s="14"/>
      <c r="GY1863" s="14"/>
      <c r="GZ1863" s="14"/>
      <c r="HA1863" s="14"/>
      <c r="HB1863" s="14"/>
      <c r="HC1863" s="14"/>
      <c r="HD1863" s="14"/>
      <c r="HE1863" s="14"/>
      <c r="HF1863" s="14"/>
      <c r="HG1863" s="14"/>
      <c r="HH1863" s="14"/>
      <c r="HI1863" s="14"/>
      <c r="HJ1863" s="14"/>
      <c r="HK1863" s="14"/>
      <c r="HL1863" s="14"/>
      <c r="HM1863" s="14"/>
      <c r="HN1863" s="14"/>
      <c r="HO1863" s="14"/>
      <c r="HP1863" s="14"/>
      <c r="HQ1863" s="14"/>
      <c r="HR1863" s="14"/>
      <c r="HS1863" s="14"/>
      <c r="HT1863" s="14"/>
      <c r="HU1863" s="14"/>
      <c r="HV1863" s="14"/>
      <c r="HW1863" s="14"/>
      <c r="HX1863" s="14"/>
      <c r="HY1863" s="14"/>
      <c r="HZ1863" s="14"/>
      <c r="IA1863" s="14"/>
      <c r="IB1863" s="14"/>
      <c r="IC1863" s="14"/>
      <c r="ID1863" s="14"/>
      <c r="IE1863" s="14"/>
      <c r="IF1863" s="14"/>
      <c r="IG1863" s="14"/>
      <c r="IH1863" s="14"/>
      <c r="II1863" s="14"/>
      <c r="IJ1863" s="14"/>
      <c r="IK1863" s="14"/>
      <c r="IL1863" s="14"/>
      <c r="IM1863" s="14"/>
    </row>
    <row r="1864" spans="1:247" s="13" customFormat="1" ht="27.75" customHeight="1">
      <c r="A1864" s="94" t="s">
        <v>1171</v>
      </c>
      <c r="B1864" s="93" t="s">
        <v>642</v>
      </c>
      <c r="C1864" s="95" t="s">
        <v>1172</v>
      </c>
      <c r="D1864" s="93"/>
      <c r="E1864" s="24" t="s">
        <v>23</v>
      </c>
      <c r="F1864" s="116">
        <v>12</v>
      </c>
      <c r="G1864" s="116">
        <v>5.08</v>
      </c>
      <c r="H1864" s="50" t="s">
        <v>745</v>
      </c>
      <c r="I1864" s="50" t="s">
        <v>354</v>
      </c>
      <c r="J1864" s="62"/>
      <c r="K1864" s="36">
        <v>2</v>
      </c>
      <c r="L1864" s="107"/>
      <c r="M1864" s="107"/>
      <c r="N1864" s="107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  <c r="AI1864" s="14"/>
      <c r="AJ1864" s="14"/>
      <c r="AK1864" s="14"/>
      <c r="AL1864" s="14"/>
      <c r="AM1864" s="14"/>
      <c r="AN1864" s="14"/>
      <c r="AO1864" s="14"/>
      <c r="AP1864" s="14"/>
      <c r="AQ1864" s="14"/>
      <c r="AR1864" s="14"/>
      <c r="AS1864" s="14"/>
      <c r="AT1864" s="14"/>
      <c r="AU1864" s="14"/>
      <c r="AV1864" s="14"/>
      <c r="AW1864" s="14"/>
      <c r="AX1864" s="14"/>
      <c r="AY1864" s="14"/>
      <c r="AZ1864" s="14"/>
      <c r="BA1864" s="14"/>
      <c r="BB1864" s="14"/>
      <c r="BC1864" s="14"/>
      <c r="BD1864" s="14"/>
      <c r="BE1864" s="14"/>
      <c r="BF1864" s="14"/>
      <c r="BG1864" s="14"/>
      <c r="BH1864" s="14"/>
      <c r="BI1864" s="14"/>
      <c r="BJ1864" s="14"/>
      <c r="BK1864" s="14"/>
      <c r="BL1864" s="14"/>
      <c r="BM1864" s="14"/>
      <c r="BN1864" s="14"/>
      <c r="BO1864" s="14"/>
      <c r="BP1864" s="14"/>
      <c r="BQ1864" s="14"/>
      <c r="BR1864" s="14"/>
      <c r="BS1864" s="14"/>
      <c r="BT1864" s="14"/>
      <c r="BU1864" s="14"/>
      <c r="BV1864" s="14"/>
      <c r="BW1864" s="14"/>
      <c r="BX1864" s="14"/>
      <c r="BY1864" s="14"/>
      <c r="BZ1864" s="14"/>
      <c r="CA1864" s="14"/>
      <c r="CB1864" s="14"/>
      <c r="CC1864" s="14"/>
      <c r="CD1864" s="14"/>
      <c r="CE1864" s="14"/>
      <c r="CF1864" s="14"/>
      <c r="CG1864" s="14"/>
      <c r="CH1864" s="14"/>
      <c r="CI1864" s="14"/>
      <c r="CJ1864" s="14"/>
      <c r="CK1864" s="14"/>
      <c r="CL1864" s="14"/>
      <c r="CM1864" s="14"/>
      <c r="CN1864" s="14"/>
      <c r="CO1864" s="14"/>
      <c r="CP1864" s="14"/>
      <c r="CQ1864" s="14"/>
      <c r="CR1864" s="14"/>
      <c r="CS1864" s="14"/>
      <c r="CT1864" s="14"/>
      <c r="CU1864" s="14"/>
      <c r="CV1864" s="14"/>
      <c r="CW1864" s="14"/>
      <c r="CX1864" s="14"/>
      <c r="CY1864" s="14"/>
      <c r="CZ1864" s="14"/>
      <c r="DA1864" s="14"/>
      <c r="DB1864" s="14"/>
      <c r="DC1864" s="14"/>
      <c r="DD1864" s="14"/>
      <c r="DE1864" s="14"/>
      <c r="DF1864" s="14"/>
      <c r="DG1864" s="14"/>
      <c r="DH1864" s="14"/>
      <c r="DI1864" s="14"/>
      <c r="DJ1864" s="14"/>
      <c r="DK1864" s="14"/>
      <c r="DL1864" s="14"/>
      <c r="DM1864" s="14"/>
      <c r="DN1864" s="14"/>
      <c r="DO1864" s="14"/>
      <c r="DP1864" s="14"/>
      <c r="DQ1864" s="14"/>
      <c r="DR1864" s="14"/>
      <c r="DS1864" s="14"/>
      <c r="DT1864" s="14"/>
      <c r="DU1864" s="14"/>
      <c r="DV1864" s="14"/>
      <c r="DW1864" s="14"/>
      <c r="DX1864" s="14"/>
      <c r="DY1864" s="14"/>
      <c r="DZ1864" s="14"/>
      <c r="EA1864" s="14"/>
      <c r="EB1864" s="14"/>
      <c r="EC1864" s="14"/>
      <c r="ED1864" s="14"/>
      <c r="EE1864" s="14"/>
      <c r="EF1864" s="14"/>
      <c r="EG1864" s="14"/>
      <c r="EH1864" s="14"/>
      <c r="EI1864" s="14"/>
      <c r="EJ1864" s="14"/>
      <c r="EK1864" s="14"/>
      <c r="EL1864" s="14"/>
      <c r="EM1864" s="14"/>
      <c r="EN1864" s="14"/>
      <c r="EO1864" s="14"/>
      <c r="EP1864" s="14"/>
      <c r="EQ1864" s="14"/>
      <c r="ER1864" s="14"/>
      <c r="ES1864" s="14"/>
      <c r="ET1864" s="14"/>
      <c r="EU1864" s="14"/>
      <c r="EV1864" s="14"/>
      <c r="EW1864" s="14"/>
      <c r="EX1864" s="14"/>
      <c r="EY1864" s="14"/>
      <c r="EZ1864" s="14"/>
      <c r="FA1864" s="14"/>
      <c r="FB1864" s="14"/>
      <c r="FC1864" s="14"/>
      <c r="FD1864" s="14"/>
      <c r="FE1864" s="14"/>
      <c r="FF1864" s="14"/>
      <c r="FG1864" s="14"/>
      <c r="FH1864" s="14"/>
      <c r="FI1864" s="14"/>
      <c r="FJ1864" s="14"/>
      <c r="FK1864" s="14"/>
      <c r="FL1864" s="14"/>
      <c r="FM1864" s="14"/>
      <c r="FN1864" s="14"/>
      <c r="FO1864" s="14"/>
      <c r="FP1864" s="14"/>
      <c r="FQ1864" s="14"/>
      <c r="FR1864" s="14"/>
      <c r="FS1864" s="14"/>
      <c r="FT1864" s="14"/>
      <c r="FU1864" s="14"/>
      <c r="FV1864" s="14"/>
      <c r="FW1864" s="14"/>
      <c r="FX1864" s="14"/>
      <c r="FY1864" s="14"/>
      <c r="FZ1864" s="14"/>
      <c r="GA1864" s="14"/>
      <c r="GB1864" s="14"/>
      <c r="GC1864" s="14"/>
      <c r="GD1864" s="14"/>
      <c r="GE1864" s="14"/>
      <c r="GF1864" s="14"/>
      <c r="GG1864" s="14"/>
      <c r="GH1864" s="14"/>
      <c r="GI1864" s="14"/>
      <c r="GJ1864" s="14"/>
      <c r="GK1864" s="14"/>
      <c r="GL1864" s="14"/>
      <c r="GM1864" s="14"/>
      <c r="GN1864" s="14"/>
      <c r="GO1864" s="14"/>
      <c r="GP1864" s="14"/>
      <c r="GQ1864" s="14"/>
      <c r="GR1864" s="14"/>
      <c r="GS1864" s="14"/>
      <c r="GT1864" s="14"/>
      <c r="GU1864" s="14"/>
      <c r="GV1864" s="14"/>
      <c r="GW1864" s="14"/>
      <c r="GX1864" s="14"/>
      <c r="GY1864" s="14"/>
      <c r="GZ1864" s="14"/>
      <c r="HA1864" s="14"/>
      <c r="HB1864" s="14"/>
      <c r="HC1864" s="14"/>
      <c r="HD1864" s="14"/>
      <c r="HE1864" s="14"/>
      <c r="HF1864" s="14"/>
      <c r="HG1864" s="14"/>
      <c r="HH1864" s="14"/>
      <c r="HI1864" s="14"/>
      <c r="HJ1864" s="14"/>
      <c r="HK1864" s="14"/>
      <c r="HL1864" s="14"/>
      <c r="HM1864" s="14"/>
      <c r="HN1864" s="14"/>
      <c r="HO1864" s="14"/>
      <c r="HP1864" s="14"/>
      <c r="HQ1864" s="14"/>
      <c r="HR1864" s="14"/>
      <c r="HS1864" s="14"/>
      <c r="HT1864" s="14"/>
      <c r="HU1864" s="14"/>
      <c r="HV1864" s="14"/>
      <c r="HW1864" s="14"/>
      <c r="HX1864" s="14"/>
      <c r="HY1864" s="14"/>
      <c r="HZ1864" s="14"/>
      <c r="IA1864" s="14"/>
      <c r="IB1864" s="14"/>
      <c r="IC1864" s="14"/>
      <c r="ID1864" s="14"/>
      <c r="IE1864" s="14"/>
      <c r="IF1864" s="14"/>
      <c r="IG1864" s="14"/>
      <c r="IH1864" s="14"/>
      <c r="II1864" s="14"/>
      <c r="IJ1864" s="14"/>
      <c r="IK1864" s="14"/>
      <c r="IL1864" s="14"/>
      <c r="IM1864" s="14"/>
    </row>
    <row r="1865" spans="1:247" s="13" customFormat="1" ht="27.75" customHeight="1">
      <c r="A1865" s="94" t="s">
        <v>1171</v>
      </c>
      <c r="B1865" s="93" t="s">
        <v>238</v>
      </c>
      <c r="C1865" s="95" t="s">
        <v>1172</v>
      </c>
      <c r="D1865" s="93"/>
      <c r="E1865" s="24" t="s">
        <v>23</v>
      </c>
      <c r="F1865" s="116">
        <v>34.41</v>
      </c>
      <c r="G1865" s="116">
        <v>14.52</v>
      </c>
      <c r="H1865" s="50" t="s">
        <v>745</v>
      </c>
      <c r="I1865" s="50" t="s">
        <v>354</v>
      </c>
      <c r="J1865" s="62"/>
      <c r="K1865" s="36">
        <v>8</v>
      </c>
      <c r="L1865" s="107"/>
      <c r="M1865" s="107"/>
      <c r="N1865" s="107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  <c r="AI1865" s="14"/>
      <c r="AJ1865" s="14"/>
      <c r="AK1865" s="14"/>
      <c r="AL1865" s="14"/>
      <c r="AM1865" s="14"/>
      <c r="AN1865" s="14"/>
      <c r="AO1865" s="14"/>
      <c r="AP1865" s="14"/>
      <c r="AQ1865" s="14"/>
      <c r="AR1865" s="14"/>
      <c r="AS1865" s="14"/>
      <c r="AT1865" s="14"/>
      <c r="AU1865" s="14"/>
      <c r="AV1865" s="14"/>
      <c r="AW1865" s="14"/>
      <c r="AX1865" s="14"/>
      <c r="AY1865" s="14"/>
      <c r="AZ1865" s="14"/>
      <c r="BA1865" s="14"/>
      <c r="BB1865" s="14"/>
      <c r="BC1865" s="14"/>
      <c r="BD1865" s="14"/>
      <c r="BE1865" s="14"/>
      <c r="BF1865" s="14"/>
      <c r="BG1865" s="14"/>
      <c r="BH1865" s="14"/>
      <c r="BI1865" s="14"/>
      <c r="BJ1865" s="14"/>
      <c r="BK1865" s="14"/>
      <c r="BL1865" s="14"/>
      <c r="BM1865" s="14"/>
      <c r="BN1865" s="14"/>
      <c r="BO1865" s="14"/>
      <c r="BP1865" s="14"/>
      <c r="BQ1865" s="14"/>
      <c r="BR1865" s="14"/>
      <c r="BS1865" s="14"/>
      <c r="BT1865" s="14"/>
      <c r="BU1865" s="14"/>
      <c r="BV1865" s="14"/>
      <c r="BW1865" s="14"/>
      <c r="BX1865" s="14"/>
      <c r="BY1865" s="14"/>
      <c r="BZ1865" s="14"/>
      <c r="CA1865" s="14"/>
      <c r="CB1865" s="14"/>
      <c r="CC1865" s="14"/>
      <c r="CD1865" s="14"/>
      <c r="CE1865" s="14"/>
      <c r="CF1865" s="14"/>
      <c r="CG1865" s="14"/>
      <c r="CH1865" s="14"/>
      <c r="CI1865" s="14"/>
      <c r="CJ1865" s="14"/>
      <c r="CK1865" s="14"/>
      <c r="CL1865" s="14"/>
      <c r="CM1865" s="14"/>
      <c r="CN1865" s="14"/>
      <c r="CO1865" s="14"/>
      <c r="CP1865" s="14"/>
      <c r="CQ1865" s="14"/>
      <c r="CR1865" s="14"/>
      <c r="CS1865" s="14"/>
      <c r="CT1865" s="14"/>
      <c r="CU1865" s="14"/>
      <c r="CV1865" s="14"/>
      <c r="CW1865" s="14"/>
      <c r="CX1865" s="14"/>
      <c r="CY1865" s="14"/>
      <c r="CZ1865" s="14"/>
      <c r="DA1865" s="14"/>
      <c r="DB1865" s="14"/>
      <c r="DC1865" s="14"/>
      <c r="DD1865" s="14"/>
      <c r="DE1865" s="14"/>
      <c r="DF1865" s="14"/>
      <c r="DG1865" s="14"/>
      <c r="DH1865" s="14"/>
      <c r="DI1865" s="14"/>
      <c r="DJ1865" s="14"/>
      <c r="DK1865" s="14"/>
      <c r="DL1865" s="14"/>
      <c r="DM1865" s="14"/>
      <c r="DN1865" s="14"/>
      <c r="DO1865" s="14"/>
      <c r="DP1865" s="14"/>
      <c r="DQ1865" s="14"/>
      <c r="DR1865" s="14"/>
      <c r="DS1865" s="14"/>
      <c r="DT1865" s="14"/>
      <c r="DU1865" s="14"/>
      <c r="DV1865" s="14"/>
      <c r="DW1865" s="14"/>
      <c r="DX1865" s="14"/>
      <c r="DY1865" s="14"/>
      <c r="DZ1865" s="14"/>
      <c r="EA1865" s="14"/>
      <c r="EB1865" s="14"/>
      <c r="EC1865" s="14"/>
      <c r="ED1865" s="14"/>
      <c r="EE1865" s="14"/>
      <c r="EF1865" s="14"/>
      <c r="EG1865" s="14"/>
      <c r="EH1865" s="14"/>
      <c r="EI1865" s="14"/>
      <c r="EJ1865" s="14"/>
      <c r="EK1865" s="14"/>
      <c r="EL1865" s="14"/>
      <c r="EM1865" s="14"/>
      <c r="EN1865" s="14"/>
      <c r="EO1865" s="14"/>
      <c r="EP1865" s="14"/>
      <c r="EQ1865" s="14"/>
      <c r="ER1865" s="14"/>
      <c r="ES1865" s="14"/>
      <c r="ET1865" s="14"/>
      <c r="EU1865" s="14"/>
      <c r="EV1865" s="14"/>
      <c r="EW1865" s="14"/>
      <c r="EX1865" s="14"/>
      <c r="EY1865" s="14"/>
      <c r="EZ1865" s="14"/>
      <c r="FA1865" s="14"/>
      <c r="FB1865" s="14"/>
      <c r="FC1865" s="14"/>
      <c r="FD1865" s="14"/>
      <c r="FE1865" s="14"/>
      <c r="FF1865" s="14"/>
      <c r="FG1865" s="14"/>
      <c r="FH1865" s="14"/>
      <c r="FI1865" s="14"/>
      <c r="FJ1865" s="14"/>
      <c r="FK1865" s="14"/>
      <c r="FL1865" s="14"/>
      <c r="FM1865" s="14"/>
      <c r="FN1865" s="14"/>
      <c r="FO1865" s="14"/>
      <c r="FP1865" s="14"/>
      <c r="FQ1865" s="14"/>
      <c r="FR1865" s="14"/>
      <c r="FS1865" s="14"/>
      <c r="FT1865" s="14"/>
      <c r="FU1865" s="14"/>
      <c r="FV1865" s="14"/>
      <c r="FW1865" s="14"/>
      <c r="FX1865" s="14"/>
      <c r="FY1865" s="14"/>
      <c r="FZ1865" s="14"/>
      <c r="GA1865" s="14"/>
      <c r="GB1865" s="14"/>
      <c r="GC1865" s="14"/>
      <c r="GD1865" s="14"/>
      <c r="GE1865" s="14"/>
      <c r="GF1865" s="14"/>
      <c r="GG1865" s="14"/>
      <c r="GH1865" s="14"/>
      <c r="GI1865" s="14"/>
      <c r="GJ1865" s="14"/>
      <c r="GK1865" s="14"/>
      <c r="GL1865" s="14"/>
      <c r="GM1865" s="14"/>
      <c r="GN1865" s="14"/>
      <c r="GO1865" s="14"/>
      <c r="GP1865" s="14"/>
      <c r="GQ1865" s="14"/>
      <c r="GR1865" s="14"/>
      <c r="GS1865" s="14"/>
      <c r="GT1865" s="14"/>
      <c r="GU1865" s="14"/>
      <c r="GV1865" s="14"/>
      <c r="GW1865" s="14"/>
      <c r="GX1865" s="14"/>
      <c r="GY1865" s="14"/>
      <c r="GZ1865" s="14"/>
      <c r="HA1865" s="14"/>
      <c r="HB1865" s="14"/>
      <c r="HC1865" s="14"/>
      <c r="HD1865" s="14"/>
      <c r="HE1865" s="14"/>
      <c r="HF1865" s="14"/>
      <c r="HG1865" s="14"/>
      <c r="HH1865" s="14"/>
      <c r="HI1865" s="14"/>
      <c r="HJ1865" s="14"/>
      <c r="HK1865" s="14"/>
      <c r="HL1865" s="14"/>
      <c r="HM1865" s="14"/>
      <c r="HN1865" s="14"/>
      <c r="HO1865" s="14"/>
      <c r="HP1865" s="14"/>
      <c r="HQ1865" s="14"/>
      <c r="HR1865" s="14"/>
      <c r="HS1865" s="14"/>
      <c r="HT1865" s="14"/>
      <c r="HU1865" s="14"/>
      <c r="HV1865" s="14"/>
      <c r="HW1865" s="14"/>
      <c r="HX1865" s="14"/>
      <c r="HY1865" s="14"/>
      <c r="HZ1865" s="14"/>
      <c r="IA1865" s="14"/>
      <c r="IB1865" s="14"/>
      <c r="IC1865" s="14"/>
      <c r="ID1865" s="14"/>
      <c r="IE1865" s="14"/>
      <c r="IF1865" s="14"/>
      <c r="IG1865" s="14"/>
      <c r="IH1865" s="14"/>
      <c r="II1865" s="14"/>
      <c r="IJ1865" s="14"/>
      <c r="IK1865" s="14"/>
      <c r="IL1865" s="14"/>
      <c r="IM1865" s="14"/>
    </row>
    <row r="1866" spans="1:247" s="13" customFormat="1" ht="27.75" customHeight="1">
      <c r="A1866" s="94" t="s">
        <v>1171</v>
      </c>
      <c r="B1866" s="93" t="s">
        <v>168</v>
      </c>
      <c r="C1866" s="95" t="s">
        <v>1172</v>
      </c>
      <c r="D1866" s="93"/>
      <c r="E1866" s="24" t="s">
        <v>23</v>
      </c>
      <c r="F1866" s="116">
        <v>48.08</v>
      </c>
      <c r="G1866" s="116">
        <v>20.31</v>
      </c>
      <c r="H1866" s="50" t="s">
        <v>745</v>
      </c>
      <c r="I1866" s="50" t="s">
        <v>354</v>
      </c>
      <c r="J1866" s="62">
        <v>1</v>
      </c>
      <c r="K1866" s="36"/>
      <c r="L1866" s="107"/>
      <c r="M1866" s="107"/>
      <c r="N1866" s="107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F1866" s="14"/>
      <c r="AG1866" s="14"/>
      <c r="AH1866" s="14"/>
      <c r="AI1866" s="14"/>
      <c r="AJ1866" s="14"/>
      <c r="AK1866" s="14"/>
      <c r="AL1866" s="14"/>
      <c r="AM1866" s="14"/>
      <c r="AN1866" s="14"/>
      <c r="AO1866" s="14"/>
      <c r="AP1866" s="14"/>
      <c r="AQ1866" s="14"/>
      <c r="AR1866" s="14"/>
      <c r="AS1866" s="14"/>
      <c r="AT1866" s="14"/>
      <c r="AU1866" s="14"/>
      <c r="AV1866" s="14"/>
      <c r="AW1866" s="14"/>
      <c r="AX1866" s="14"/>
      <c r="AY1866" s="14"/>
      <c r="AZ1866" s="14"/>
      <c r="BA1866" s="14"/>
      <c r="BB1866" s="14"/>
      <c r="BC1866" s="14"/>
      <c r="BD1866" s="14"/>
      <c r="BE1866" s="14"/>
      <c r="BF1866" s="14"/>
      <c r="BG1866" s="14"/>
      <c r="BH1866" s="14"/>
      <c r="BI1866" s="14"/>
      <c r="BJ1866" s="14"/>
      <c r="BK1866" s="14"/>
      <c r="BL1866" s="14"/>
      <c r="BM1866" s="14"/>
      <c r="BN1866" s="14"/>
      <c r="BO1866" s="14"/>
      <c r="BP1866" s="14"/>
      <c r="BQ1866" s="14"/>
      <c r="BR1866" s="14"/>
      <c r="BS1866" s="14"/>
      <c r="BT1866" s="14"/>
      <c r="BU1866" s="14"/>
      <c r="BV1866" s="14"/>
      <c r="BW1866" s="14"/>
      <c r="BX1866" s="14"/>
      <c r="BY1866" s="14"/>
      <c r="BZ1866" s="14"/>
      <c r="CA1866" s="14"/>
      <c r="CB1866" s="14"/>
      <c r="CC1866" s="14"/>
      <c r="CD1866" s="14"/>
      <c r="CE1866" s="14"/>
      <c r="CF1866" s="14"/>
      <c r="CG1866" s="14"/>
      <c r="CH1866" s="14"/>
      <c r="CI1866" s="14"/>
      <c r="CJ1866" s="14"/>
      <c r="CK1866" s="14"/>
      <c r="CL1866" s="14"/>
      <c r="CM1866" s="14"/>
      <c r="CN1866" s="14"/>
      <c r="CO1866" s="14"/>
      <c r="CP1866" s="14"/>
      <c r="CQ1866" s="14"/>
      <c r="CR1866" s="14"/>
      <c r="CS1866" s="14"/>
      <c r="CT1866" s="14"/>
      <c r="CU1866" s="14"/>
      <c r="CV1866" s="14"/>
      <c r="CW1866" s="14"/>
      <c r="CX1866" s="14"/>
      <c r="CY1866" s="14"/>
      <c r="CZ1866" s="14"/>
      <c r="DA1866" s="14"/>
      <c r="DB1866" s="14"/>
      <c r="DC1866" s="14"/>
      <c r="DD1866" s="14"/>
      <c r="DE1866" s="14"/>
      <c r="DF1866" s="14"/>
      <c r="DG1866" s="14"/>
      <c r="DH1866" s="14"/>
      <c r="DI1866" s="14"/>
      <c r="DJ1866" s="14"/>
      <c r="DK1866" s="14"/>
      <c r="DL1866" s="14"/>
      <c r="DM1866" s="14"/>
      <c r="DN1866" s="14"/>
      <c r="DO1866" s="14"/>
      <c r="DP1866" s="14"/>
      <c r="DQ1866" s="14"/>
      <c r="DR1866" s="14"/>
      <c r="DS1866" s="14"/>
      <c r="DT1866" s="14"/>
      <c r="DU1866" s="14"/>
      <c r="DV1866" s="14"/>
      <c r="DW1866" s="14"/>
      <c r="DX1866" s="14"/>
      <c r="DY1866" s="14"/>
      <c r="DZ1866" s="14"/>
      <c r="EA1866" s="14"/>
      <c r="EB1866" s="14"/>
      <c r="EC1866" s="14"/>
      <c r="ED1866" s="14"/>
      <c r="EE1866" s="14"/>
      <c r="EF1866" s="14"/>
      <c r="EG1866" s="14"/>
      <c r="EH1866" s="14"/>
      <c r="EI1866" s="14"/>
      <c r="EJ1866" s="14"/>
      <c r="EK1866" s="14"/>
      <c r="EL1866" s="14"/>
      <c r="EM1866" s="14"/>
      <c r="EN1866" s="14"/>
      <c r="EO1866" s="14"/>
      <c r="EP1866" s="14"/>
      <c r="EQ1866" s="14"/>
      <c r="ER1866" s="14"/>
      <c r="ES1866" s="14"/>
      <c r="ET1866" s="14"/>
      <c r="EU1866" s="14"/>
      <c r="EV1866" s="14"/>
      <c r="EW1866" s="14"/>
      <c r="EX1866" s="14"/>
      <c r="EY1866" s="14"/>
      <c r="EZ1866" s="14"/>
      <c r="FA1866" s="14"/>
      <c r="FB1866" s="14"/>
      <c r="FC1866" s="14"/>
      <c r="FD1866" s="14"/>
      <c r="FE1866" s="14"/>
      <c r="FF1866" s="14"/>
      <c r="FG1866" s="14"/>
      <c r="FH1866" s="14"/>
      <c r="FI1866" s="14"/>
      <c r="FJ1866" s="14"/>
      <c r="FK1866" s="14"/>
      <c r="FL1866" s="14"/>
      <c r="FM1866" s="14"/>
      <c r="FN1866" s="14"/>
      <c r="FO1866" s="14"/>
      <c r="FP1866" s="14"/>
      <c r="FQ1866" s="14"/>
      <c r="FR1866" s="14"/>
      <c r="FS1866" s="14"/>
      <c r="FT1866" s="14"/>
      <c r="FU1866" s="14"/>
      <c r="FV1866" s="14"/>
      <c r="FW1866" s="14"/>
      <c r="FX1866" s="14"/>
      <c r="FY1866" s="14"/>
      <c r="FZ1866" s="14"/>
      <c r="GA1866" s="14"/>
      <c r="GB1866" s="14"/>
      <c r="GC1866" s="14"/>
      <c r="GD1866" s="14"/>
      <c r="GE1866" s="14"/>
      <c r="GF1866" s="14"/>
      <c r="GG1866" s="14"/>
      <c r="GH1866" s="14"/>
      <c r="GI1866" s="14"/>
      <c r="GJ1866" s="14"/>
      <c r="GK1866" s="14"/>
      <c r="GL1866" s="14"/>
      <c r="GM1866" s="14"/>
      <c r="GN1866" s="14"/>
      <c r="GO1866" s="14"/>
      <c r="GP1866" s="14"/>
      <c r="GQ1866" s="14"/>
      <c r="GR1866" s="14"/>
      <c r="GS1866" s="14"/>
      <c r="GT1866" s="14"/>
      <c r="GU1866" s="14"/>
      <c r="GV1866" s="14"/>
      <c r="GW1866" s="14"/>
      <c r="GX1866" s="14"/>
      <c r="GY1866" s="14"/>
      <c r="GZ1866" s="14"/>
      <c r="HA1866" s="14"/>
      <c r="HB1866" s="14"/>
      <c r="HC1866" s="14"/>
      <c r="HD1866" s="14"/>
      <c r="HE1866" s="14"/>
      <c r="HF1866" s="14"/>
      <c r="HG1866" s="14"/>
      <c r="HH1866" s="14"/>
      <c r="HI1866" s="14"/>
      <c r="HJ1866" s="14"/>
      <c r="HK1866" s="14"/>
      <c r="HL1866" s="14"/>
      <c r="HM1866" s="14"/>
      <c r="HN1866" s="14"/>
      <c r="HO1866" s="14"/>
      <c r="HP1866" s="14"/>
      <c r="HQ1866" s="14"/>
      <c r="HR1866" s="14"/>
      <c r="HS1866" s="14"/>
      <c r="HT1866" s="14"/>
      <c r="HU1866" s="14"/>
      <c r="HV1866" s="14"/>
      <c r="HW1866" s="14"/>
      <c r="HX1866" s="14"/>
      <c r="HY1866" s="14"/>
      <c r="HZ1866" s="14"/>
      <c r="IA1866" s="14"/>
      <c r="IB1866" s="14"/>
      <c r="IC1866" s="14"/>
      <c r="ID1866" s="14"/>
      <c r="IE1866" s="14"/>
      <c r="IF1866" s="14"/>
      <c r="IG1866" s="14"/>
      <c r="IH1866" s="14"/>
      <c r="II1866" s="14"/>
      <c r="IJ1866" s="14"/>
      <c r="IK1866" s="14"/>
      <c r="IL1866" s="14"/>
      <c r="IM1866" s="14"/>
    </row>
    <row r="1867" spans="1:247" s="13" customFormat="1" ht="27.75" customHeight="1">
      <c r="A1867" s="94" t="s">
        <v>1171</v>
      </c>
      <c r="B1867" s="93" t="s">
        <v>696</v>
      </c>
      <c r="C1867" s="95" t="s">
        <v>1172</v>
      </c>
      <c r="D1867" s="93"/>
      <c r="E1867" s="24" t="s">
        <v>23</v>
      </c>
      <c r="F1867" s="116">
        <v>35.17</v>
      </c>
      <c r="G1867" s="116">
        <v>14.86</v>
      </c>
      <c r="H1867" s="50" t="s">
        <v>745</v>
      </c>
      <c r="I1867" s="50" t="s">
        <v>354</v>
      </c>
      <c r="J1867" s="62"/>
      <c r="K1867" s="36">
        <v>7</v>
      </c>
      <c r="L1867" s="107"/>
      <c r="M1867" s="107"/>
      <c r="N1867" s="107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  <c r="AI1867" s="14"/>
      <c r="AJ1867" s="14"/>
      <c r="AK1867" s="14"/>
      <c r="AL1867" s="14"/>
      <c r="AM1867" s="14"/>
      <c r="AN1867" s="14"/>
      <c r="AO1867" s="14"/>
      <c r="AP1867" s="14"/>
      <c r="AQ1867" s="14"/>
      <c r="AR1867" s="14"/>
      <c r="AS1867" s="14"/>
      <c r="AT1867" s="14"/>
      <c r="AU1867" s="14"/>
      <c r="AV1867" s="14"/>
      <c r="AW1867" s="14"/>
      <c r="AX1867" s="14"/>
      <c r="AY1867" s="14"/>
      <c r="AZ1867" s="14"/>
      <c r="BA1867" s="14"/>
      <c r="BB1867" s="14"/>
      <c r="BC1867" s="14"/>
      <c r="BD1867" s="14"/>
      <c r="BE1867" s="14"/>
      <c r="BF1867" s="14"/>
      <c r="BG1867" s="14"/>
      <c r="BH1867" s="14"/>
      <c r="BI1867" s="14"/>
      <c r="BJ1867" s="14"/>
      <c r="BK1867" s="14"/>
      <c r="BL1867" s="14"/>
      <c r="BM1867" s="14"/>
      <c r="BN1867" s="14"/>
      <c r="BO1867" s="14"/>
      <c r="BP1867" s="14"/>
      <c r="BQ1867" s="14"/>
      <c r="BR1867" s="14"/>
      <c r="BS1867" s="14"/>
      <c r="BT1867" s="14"/>
      <c r="BU1867" s="14"/>
      <c r="BV1867" s="14"/>
      <c r="BW1867" s="14"/>
      <c r="BX1867" s="14"/>
      <c r="BY1867" s="14"/>
      <c r="BZ1867" s="14"/>
      <c r="CA1867" s="14"/>
      <c r="CB1867" s="14"/>
      <c r="CC1867" s="14"/>
      <c r="CD1867" s="14"/>
      <c r="CE1867" s="14"/>
      <c r="CF1867" s="14"/>
      <c r="CG1867" s="14"/>
      <c r="CH1867" s="14"/>
      <c r="CI1867" s="14"/>
      <c r="CJ1867" s="14"/>
      <c r="CK1867" s="14"/>
      <c r="CL1867" s="14"/>
      <c r="CM1867" s="14"/>
      <c r="CN1867" s="14"/>
      <c r="CO1867" s="14"/>
      <c r="CP1867" s="14"/>
      <c r="CQ1867" s="14"/>
      <c r="CR1867" s="14"/>
      <c r="CS1867" s="14"/>
      <c r="CT1867" s="14"/>
      <c r="CU1867" s="14"/>
      <c r="CV1867" s="14"/>
      <c r="CW1867" s="14"/>
      <c r="CX1867" s="14"/>
      <c r="CY1867" s="14"/>
      <c r="CZ1867" s="14"/>
      <c r="DA1867" s="14"/>
      <c r="DB1867" s="14"/>
      <c r="DC1867" s="14"/>
      <c r="DD1867" s="14"/>
      <c r="DE1867" s="14"/>
      <c r="DF1867" s="14"/>
      <c r="DG1867" s="14"/>
      <c r="DH1867" s="14"/>
      <c r="DI1867" s="14"/>
      <c r="DJ1867" s="14"/>
      <c r="DK1867" s="14"/>
      <c r="DL1867" s="14"/>
      <c r="DM1867" s="14"/>
      <c r="DN1867" s="14"/>
      <c r="DO1867" s="14"/>
      <c r="DP1867" s="14"/>
      <c r="DQ1867" s="14"/>
      <c r="DR1867" s="14"/>
      <c r="DS1867" s="14"/>
      <c r="DT1867" s="14"/>
      <c r="DU1867" s="14"/>
      <c r="DV1867" s="14"/>
      <c r="DW1867" s="14"/>
      <c r="DX1867" s="14"/>
      <c r="DY1867" s="14"/>
      <c r="DZ1867" s="14"/>
      <c r="EA1867" s="14"/>
      <c r="EB1867" s="14"/>
      <c r="EC1867" s="14"/>
      <c r="ED1867" s="14"/>
      <c r="EE1867" s="14"/>
      <c r="EF1867" s="14"/>
      <c r="EG1867" s="14"/>
      <c r="EH1867" s="14"/>
      <c r="EI1867" s="14"/>
      <c r="EJ1867" s="14"/>
      <c r="EK1867" s="14"/>
      <c r="EL1867" s="14"/>
      <c r="EM1867" s="14"/>
      <c r="EN1867" s="14"/>
      <c r="EO1867" s="14"/>
      <c r="EP1867" s="14"/>
      <c r="EQ1867" s="14"/>
      <c r="ER1867" s="14"/>
      <c r="ES1867" s="14"/>
      <c r="ET1867" s="14"/>
      <c r="EU1867" s="14"/>
      <c r="EV1867" s="14"/>
      <c r="EW1867" s="14"/>
      <c r="EX1867" s="14"/>
      <c r="EY1867" s="14"/>
      <c r="EZ1867" s="14"/>
      <c r="FA1867" s="14"/>
      <c r="FB1867" s="14"/>
      <c r="FC1867" s="14"/>
      <c r="FD1867" s="14"/>
      <c r="FE1867" s="14"/>
      <c r="FF1867" s="14"/>
      <c r="FG1867" s="14"/>
      <c r="FH1867" s="14"/>
      <c r="FI1867" s="14"/>
      <c r="FJ1867" s="14"/>
      <c r="FK1867" s="14"/>
      <c r="FL1867" s="14"/>
      <c r="FM1867" s="14"/>
      <c r="FN1867" s="14"/>
      <c r="FO1867" s="14"/>
      <c r="FP1867" s="14"/>
      <c r="FQ1867" s="14"/>
      <c r="FR1867" s="14"/>
      <c r="FS1867" s="14"/>
      <c r="FT1867" s="14"/>
      <c r="FU1867" s="14"/>
      <c r="FV1867" s="14"/>
      <c r="FW1867" s="14"/>
      <c r="FX1867" s="14"/>
      <c r="FY1867" s="14"/>
      <c r="FZ1867" s="14"/>
      <c r="GA1867" s="14"/>
      <c r="GB1867" s="14"/>
      <c r="GC1867" s="14"/>
      <c r="GD1867" s="14"/>
      <c r="GE1867" s="14"/>
      <c r="GF1867" s="14"/>
      <c r="GG1867" s="14"/>
      <c r="GH1867" s="14"/>
      <c r="GI1867" s="14"/>
      <c r="GJ1867" s="14"/>
      <c r="GK1867" s="14"/>
      <c r="GL1867" s="14"/>
      <c r="GM1867" s="14"/>
      <c r="GN1867" s="14"/>
      <c r="GO1867" s="14"/>
      <c r="GP1867" s="14"/>
      <c r="GQ1867" s="14"/>
      <c r="GR1867" s="14"/>
      <c r="GS1867" s="14"/>
      <c r="GT1867" s="14"/>
      <c r="GU1867" s="14"/>
      <c r="GV1867" s="14"/>
      <c r="GW1867" s="14"/>
      <c r="GX1867" s="14"/>
      <c r="GY1867" s="14"/>
      <c r="GZ1867" s="14"/>
      <c r="HA1867" s="14"/>
      <c r="HB1867" s="14"/>
      <c r="HC1867" s="14"/>
      <c r="HD1867" s="14"/>
      <c r="HE1867" s="14"/>
      <c r="HF1867" s="14"/>
      <c r="HG1867" s="14"/>
      <c r="HH1867" s="14"/>
      <c r="HI1867" s="14"/>
      <c r="HJ1867" s="14"/>
      <c r="HK1867" s="14"/>
      <c r="HL1867" s="14"/>
      <c r="HM1867" s="14"/>
      <c r="HN1867" s="14"/>
      <c r="HO1867" s="14"/>
      <c r="HP1867" s="14"/>
      <c r="HQ1867" s="14"/>
      <c r="HR1867" s="14"/>
      <c r="HS1867" s="14"/>
      <c r="HT1867" s="14"/>
      <c r="HU1867" s="14"/>
      <c r="HV1867" s="14"/>
      <c r="HW1867" s="14"/>
      <c r="HX1867" s="14"/>
      <c r="HY1867" s="14"/>
      <c r="HZ1867" s="14"/>
      <c r="IA1867" s="14"/>
      <c r="IB1867" s="14"/>
      <c r="IC1867" s="14"/>
      <c r="ID1867" s="14"/>
      <c r="IE1867" s="14"/>
      <c r="IF1867" s="14"/>
      <c r="IG1867" s="14"/>
      <c r="IH1867" s="14"/>
      <c r="II1867" s="14"/>
      <c r="IJ1867" s="14"/>
      <c r="IK1867" s="14"/>
      <c r="IL1867" s="14"/>
      <c r="IM1867" s="14"/>
    </row>
    <row r="1868" spans="1:247" s="13" customFormat="1" ht="27.75" customHeight="1">
      <c r="A1868" s="94" t="s">
        <v>1171</v>
      </c>
      <c r="B1868" s="93" t="s">
        <v>128</v>
      </c>
      <c r="C1868" s="95" t="s">
        <v>1172</v>
      </c>
      <c r="D1868" s="93"/>
      <c r="E1868" s="24" t="s">
        <v>23</v>
      </c>
      <c r="F1868" s="116">
        <v>28.56</v>
      </c>
      <c r="G1868" s="116">
        <v>12.07</v>
      </c>
      <c r="H1868" s="50" t="s">
        <v>745</v>
      </c>
      <c r="I1868" s="50" t="s">
        <v>354</v>
      </c>
      <c r="J1868" s="62"/>
      <c r="K1868" s="36">
        <v>3</v>
      </c>
      <c r="L1868" s="107"/>
      <c r="M1868" s="107"/>
      <c r="N1868" s="107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  <c r="AI1868" s="14"/>
      <c r="AJ1868" s="14"/>
      <c r="AK1868" s="14"/>
      <c r="AL1868" s="14"/>
      <c r="AM1868" s="14"/>
      <c r="AN1868" s="14"/>
      <c r="AO1868" s="14"/>
      <c r="AP1868" s="14"/>
      <c r="AQ1868" s="14"/>
      <c r="AR1868" s="14"/>
      <c r="AS1868" s="14"/>
      <c r="AT1868" s="14"/>
      <c r="AU1868" s="14"/>
      <c r="AV1868" s="14"/>
      <c r="AW1868" s="14"/>
      <c r="AX1868" s="14"/>
      <c r="AY1868" s="14"/>
      <c r="AZ1868" s="14"/>
      <c r="BA1868" s="14"/>
      <c r="BB1868" s="14"/>
      <c r="BC1868" s="14"/>
      <c r="BD1868" s="14"/>
      <c r="BE1868" s="14"/>
      <c r="BF1868" s="14"/>
      <c r="BG1868" s="14"/>
      <c r="BH1868" s="14"/>
      <c r="BI1868" s="14"/>
      <c r="BJ1868" s="14"/>
      <c r="BK1868" s="14"/>
      <c r="BL1868" s="14"/>
      <c r="BM1868" s="14"/>
      <c r="BN1868" s="14"/>
      <c r="BO1868" s="14"/>
      <c r="BP1868" s="14"/>
      <c r="BQ1868" s="14"/>
      <c r="BR1868" s="14"/>
      <c r="BS1868" s="14"/>
      <c r="BT1868" s="14"/>
      <c r="BU1868" s="14"/>
      <c r="BV1868" s="14"/>
      <c r="BW1868" s="14"/>
      <c r="BX1868" s="14"/>
      <c r="BY1868" s="14"/>
      <c r="BZ1868" s="14"/>
      <c r="CA1868" s="14"/>
      <c r="CB1868" s="14"/>
      <c r="CC1868" s="14"/>
      <c r="CD1868" s="14"/>
      <c r="CE1868" s="14"/>
      <c r="CF1868" s="14"/>
      <c r="CG1868" s="14"/>
      <c r="CH1868" s="14"/>
      <c r="CI1868" s="14"/>
      <c r="CJ1868" s="14"/>
      <c r="CK1868" s="14"/>
      <c r="CL1868" s="14"/>
      <c r="CM1868" s="14"/>
      <c r="CN1868" s="14"/>
      <c r="CO1868" s="14"/>
      <c r="CP1868" s="14"/>
      <c r="CQ1868" s="14"/>
      <c r="CR1868" s="14"/>
      <c r="CS1868" s="14"/>
      <c r="CT1868" s="14"/>
      <c r="CU1868" s="14"/>
      <c r="CV1868" s="14"/>
      <c r="CW1868" s="14"/>
      <c r="CX1868" s="14"/>
      <c r="CY1868" s="14"/>
      <c r="CZ1868" s="14"/>
      <c r="DA1868" s="14"/>
      <c r="DB1868" s="14"/>
      <c r="DC1868" s="14"/>
      <c r="DD1868" s="14"/>
      <c r="DE1868" s="14"/>
      <c r="DF1868" s="14"/>
      <c r="DG1868" s="14"/>
      <c r="DH1868" s="14"/>
      <c r="DI1868" s="14"/>
      <c r="DJ1868" s="14"/>
      <c r="DK1868" s="14"/>
      <c r="DL1868" s="14"/>
      <c r="DM1868" s="14"/>
      <c r="DN1868" s="14"/>
      <c r="DO1868" s="14"/>
      <c r="DP1868" s="14"/>
      <c r="DQ1868" s="14"/>
      <c r="DR1868" s="14"/>
      <c r="DS1868" s="14"/>
      <c r="DT1868" s="14"/>
      <c r="DU1868" s="14"/>
      <c r="DV1868" s="14"/>
      <c r="DW1868" s="14"/>
      <c r="DX1868" s="14"/>
      <c r="DY1868" s="14"/>
      <c r="DZ1868" s="14"/>
      <c r="EA1868" s="14"/>
      <c r="EB1868" s="14"/>
      <c r="EC1868" s="14"/>
      <c r="ED1868" s="14"/>
      <c r="EE1868" s="14"/>
      <c r="EF1868" s="14"/>
      <c r="EG1868" s="14"/>
      <c r="EH1868" s="14"/>
      <c r="EI1868" s="14"/>
      <c r="EJ1868" s="14"/>
      <c r="EK1868" s="14"/>
      <c r="EL1868" s="14"/>
      <c r="EM1868" s="14"/>
      <c r="EN1868" s="14"/>
      <c r="EO1868" s="14"/>
      <c r="EP1868" s="14"/>
      <c r="EQ1868" s="14"/>
      <c r="ER1868" s="14"/>
      <c r="ES1868" s="14"/>
      <c r="ET1868" s="14"/>
      <c r="EU1868" s="14"/>
      <c r="EV1868" s="14"/>
      <c r="EW1868" s="14"/>
      <c r="EX1868" s="14"/>
      <c r="EY1868" s="14"/>
      <c r="EZ1868" s="14"/>
      <c r="FA1868" s="14"/>
      <c r="FB1868" s="14"/>
      <c r="FC1868" s="14"/>
      <c r="FD1868" s="14"/>
      <c r="FE1868" s="14"/>
      <c r="FF1868" s="14"/>
      <c r="FG1868" s="14"/>
      <c r="FH1868" s="14"/>
      <c r="FI1868" s="14"/>
      <c r="FJ1868" s="14"/>
      <c r="FK1868" s="14"/>
      <c r="FL1868" s="14"/>
      <c r="FM1868" s="14"/>
      <c r="FN1868" s="14"/>
      <c r="FO1868" s="14"/>
      <c r="FP1868" s="14"/>
      <c r="FQ1868" s="14"/>
      <c r="FR1868" s="14"/>
      <c r="FS1868" s="14"/>
      <c r="FT1868" s="14"/>
      <c r="FU1868" s="14"/>
      <c r="FV1868" s="14"/>
      <c r="FW1868" s="14"/>
      <c r="FX1868" s="14"/>
      <c r="FY1868" s="14"/>
      <c r="FZ1868" s="14"/>
      <c r="GA1868" s="14"/>
      <c r="GB1868" s="14"/>
      <c r="GC1868" s="14"/>
      <c r="GD1868" s="14"/>
      <c r="GE1868" s="14"/>
      <c r="GF1868" s="14"/>
      <c r="GG1868" s="14"/>
      <c r="GH1868" s="14"/>
      <c r="GI1868" s="14"/>
      <c r="GJ1868" s="14"/>
      <c r="GK1868" s="14"/>
      <c r="GL1868" s="14"/>
      <c r="GM1868" s="14"/>
      <c r="GN1868" s="14"/>
      <c r="GO1868" s="14"/>
      <c r="GP1868" s="14"/>
      <c r="GQ1868" s="14"/>
      <c r="GR1868" s="14"/>
      <c r="GS1868" s="14"/>
      <c r="GT1868" s="14"/>
      <c r="GU1868" s="14"/>
      <c r="GV1868" s="14"/>
      <c r="GW1868" s="14"/>
      <c r="GX1868" s="14"/>
      <c r="GY1868" s="14"/>
      <c r="GZ1868" s="14"/>
      <c r="HA1868" s="14"/>
      <c r="HB1868" s="14"/>
      <c r="HC1868" s="14"/>
      <c r="HD1868" s="14"/>
      <c r="HE1868" s="14"/>
      <c r="HF1868" s="14"/>
      <c r="HG1868" s="14"/>
      <c r="HH1868" s="14"/>
      <c r="HI1868" s="14"/>
      <c r="HJ1868" s="14"/>
      <c r="HK1868" s="14"/>
      <c r="HL1868" s="14"/>
      <c r="HM1868" s="14"/>
      <c r="HN1868" s="14"/>
      <c r="HO1868" s="14"/>
      <c r="HP1868" s="14"/>
      <c r="HQ1868" s="14"/>
      <c r="HR1868" s="14"/>
      <c r="HS1868" s="14"/>
      <c r="HT1868" s="14"/>
      <c r="HU1868" s="14"/>
      <c r="HV1868" s="14"/>
      <c r="HW1868" s="14"/>
      <c r="HX1868" s="14"/>
      <c r="HY1868" s="14"/>
      <c r="HZ1868" s="14"/>
      <c r="IA1868" s="14"/>
      <c r="IB1868" s="14"/>
      <c r="IC1868" s="14"/>
      <c r="ID1868" s="14"/>
      <c r="IE1868" s="14"/>
      <c r="IF1868" s="14"/>
      <c r="IG1868" s="14"/>
      <c r="IH1868" s="14"/>
      <c r="II1868" s="14"/>
      <c r="IJ1868" s="14"/>
      <c r="IK1868" s="14"/>
      <c r="IL1868" s="14"/>
      <c r="IM1868" s="14"/>
    </row>
    <row r="1869" spans="1:247" s="13" customFormat="1" ht="27.75" customHeight="1">
      <c r="A1869" s="94" t="s">
        <v>1171</v>
      </c>
      <c r="B1869" s="93" t="s">
        <v>1182</v>
      </c>
      <c r="C1869" s="95" t="s">
        <v>1172</v>
      </c>
      <c r="D1869" s="93"/>
      <c r="E1869" s="24" t="s">
        <v>23</v>
      </c>
      <c r="F1869" s="116">
        <v>31.31</v>
      </c>
      <c r="G1869" s="116">
        <v>13.21</v>
      </c>
      <c r="H1869" s="50" t="s">
        <v>745</v>
      </c>
      <c r="I1869" s="50" t="s">
        <v>354</v>
      </c>
      <c r="J1869" s="62"/>
      <c r="K1869" s="36">
        <v>2</v>
      </c>
      <c r="L1869" s="107"/>
      <c r="M1869" s="107"/>
      <c r="N1869" s="107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  <c r="AI1869" s="14"/>
      <c r="AJ1869" s="14"/>
      <c r="AK1869" s="14"/>
      <c r="AL1869" s="14"/>
      <c r="AM1869" s="14"/>
      <c r="AN1869" s="14"/>
      <c r="AO1869" s="14"/>
      <c r="AP1869" s="14"/>
      <c r="AQ1869" s="14"/>
      <c r="AR1869" s="14"/>
      <c r="AS1869" s="14"/>
      <c r="AT1869" s="14"/>
      <c r="AU1869" s="14"/>
      <c r="AV1869" s="14"/>
      <c r="AW1869" s="14"/>
      <c r="AX1869" s="14"/>
      <c r="AY1869" s="14"/>
      <c r="AZ1869" s="14"/>
      <c r="BA1869" s="14"/>
      <c r="BB1869" s="14"/>
      <c r="BC1869" s="14"/>
      <c r="BD1869" s="14"/>
      <c r="BE1869" s="14"/>
      <c r="BF1869" s="14"/>
      <c r="BG1869" s="14"/>
      <c r="BH1869" s="14"/>
      <c r="BI1869" s="14"/>
      <c r="BJ1869" s="14"/>
      <c r="BK1869" s="14"/>
      <c r="BL1869" s="14"/>
      <c r="BM1869" s="14"/>
      <c r="BN1869" s="14"/>
      <c r="BO1869" s="14"/>
      <c r="BP1869" s="14"/>
      <c r="BQ1869" s="14"/>
      <c r="BR1869" s="14"/>
      <c r="BS1869" s="14"/>
      <c r="BT1869" s="14"/>
      <c r="BU1869" s="14"/>
      <c r="BV1869" s="14"/>
      <c r="BW1869" s="14"/>
      <c r="BX1869" s="14"/>
      <c r="BY1869" s="14"/>
      <c r="BZ1869" s="14"/>
      <c r="CA1869" s="14"/>
      <c r="CB1869" s="14"/>
      <c r="CC1869" s="14"/>
      <c r="CD1869" s="14"/>
      <c r="CE1869" s="14"/>
      <c r="CF1869" s="14"/>
      <c r="CG1869" s="14"/>
      <c r="CH1869" s="14"/>
      <c r="CI1869" s="14"/>
      <c r="CJ1869" s="14"/>
      <c r="CK1869" s="14"/>
      <c r="CL1869" s="14"/>
      <c r="CM1869" s="14"/>
      <c r="CN1869" s="14"/>
      <c r="CO1869" s="14"/>
      <c r="CP1869" s="14"/>
      <c r="CQ1869" s="14"/>
      <c r="CR1869" s="14"/>
      <c r="CS1869" s="14"/>
      <c r="CT1869" s="14"/>
      <c r="CU1869" s="14"/>
      <c r="CV1869" s="14"/>
      <c r="CW1869" s="14"/>
      <c r="CX1869" s="14"/>
      <c r="CY1869" s="14"/>
      <c r="CZ1869" s="14"/>
      <c r="DA1869" s="14"/>
      <c r="DB1869" s="14"/>
      <c r="DC1869" s="14"/>
      <c r="DD1869" s="14"/>
      <c r="DE1869" s="14"/>
      <c r="DF1869" s="14"/>
      <c r="DG1869" s="14"/>
      <c r="DH1869" s="14"/>
      <c r="DI1869" s="14"/>
      <c r="DJ1869" s="14"/>
      <c r="DK1869" s="14"/>
      <c r="DL1869" s="14"/>
      <c r="DM1869" s="14"/>
      <c r="DN1869" s="14"/>
      <c r="DO1869" s="14"/>
      <c r="DP1869" s="14"/>
      <c r="DQ1869" s="14"/>
      <c r="DR1869" s="14"/>
      <c r="DS1869" s="14"/>
      <c r="DT1869" s="14"/>
      <c r="DU1869" s="14"/>
      <c r="DV1869" s="14"/>
      <c r="DW1869" s="14"/>
      <c r="DX1869" s="14"/>
      <c r="DY1869" s="14"/>
      <c r="DZ1869" s="14"/>
      <c r="EA1869" s="14"/>
      <c r="EB1869" s="14"/>
      <c r="EC1869" s="14"/>
      <c r="ED1869" s="14"/>
      <c r="EE1869" s="14"/>
      <c r="EF1869" s="14"/>
      <c r="EG1869" s="14"/>
      <c r="EH1869" s="14"/>
      <c r="EI1869" s="14"/>
      <c r="EJ1869" s="14"/>
      <c r="EK1869" s="14"/>
      <c r="EL1869" s="14"/>
      <c r="EM1869" s="14"/>
      <c r="EN1869" s="14"/>
      <c r="EO1869" s="14"/>
      <c r="EP1869" s="14"/>
      <c r="EQ1869" s="14"/>
      <c r="ER1869" s="14"/>
      <c r="ES1869" s="14"/>
      <c r="ET1869" s="14"/>
      <c r="EU1869" s="14"/>
      <c r="EV1869" s="14"/>
      <c r="EW1869" s="14"/>
      <c r="EX1869" s="14"/>
      <c r="EY1869" s="14"/>
      <c r="EZ1869" s="14"/>
      <c r="FA1869" s="14"/>
      <c r="FB1869" s="14"/>
      <c r="FC1869" s="14"/>
      <c r="FD1869" s="14"/>
      <c r="FE1869" s="14"/>
      <c r="FF1869" s="14"/>
      <c r="FG1869" s="14"/>
      <c r="FH1869" s="14"/>
      <c r="FI1869" s="14"/>
      <c r="FJ1869" s="14"/>
      <c r="FK1869" s="14"/>
      <c r="FL1869" s="14"/>
      <c r="FM1869" s="14"/>
      <c r="FN1869" s="14"/>
      <c r="FO1869" s="14"/>
      <c r="FP1869" s="14"/>
      <c r="FQ1869" s="14"/>
      <c r="FR1869" s="14"/>
      <c r="FS1869" s="14"/>
      <c r="FT1869" s="14"/>
      <c r="FU1869" s="14"/>
      <c r="FV1869" s="14"/>
      <c r="FW1869" s="14"/>
      <c r="FX1869" s="14"/>
      <c r="FY1869" s="14"/>
      <c r="FZ1869" s="14"/>
      <c r="GA1869" s="14"/>
      <c r="GB1869" s="14"/>
      <c r="GC1869" s="14"/>
      <c r="GD1869" s="14"/>
      <c r="GE1869" s="14"/>
      <c r="GF1869" s="14"/>
      <c r="GG1869" s="14"/>
      <c r="GH1869" s="14"/>
      <c r="GI1869" s="14"/>
      <c r="GJ1869" s="14"/>
      <c r="GK1869" s="14"/>
      <c r="GL1869" s="14"/>
      <c r="GM1869" s="14"/>
      <c r="GN1869" s="14"/>
      <c r="GO1869" s="14"/>
      <c r="GP1869" s="14"/>
      <c r="GQ1869" s="14"/>
      <c r="GR1869" s="14"/>
      <c r="GS1869" s="14"/>
      <c r="GT1869" s="14"/>
      <c r="GU1869" s="14"/>
      <c r="GV1869" s="14"/>
      <c r="GW1869" s="14"/>
      <c r="GX1869" s="14"/>
      <c r="GY1869" s="14"/>
      <c r="GZ1869" s="14"/>
      <c r="HA1869" s="14"/>
      <c r="HB1869" s="14"/>
      <c r="HC1869" s="14"/>
      <c r="HD1869" s="14"/>
      <c r="HE1869" s="14"/>
      <c r="HF1869" s="14"/>
      <c r="HG1869" s="14"/>
      <c r="HH1869" s="14"/>
      <c r="HI1869" s="14"/>
      <c r="HJ1869" s="14"/>
      <c r="HK1869" s="14"/>
      <c r="HL1869" s="14"/>
      <c r="HM1869" s="14"/>
      <c r="HN1869" s="14"/>
      <c r="HO1869" s="14"/>
      <c r="HP1869" s="14"/>
      <c r="HQ1869" s="14"/>
      <c r="HR1869" s="14"/>
      <c r="HS1869" s="14"/>
      <c r="HT1869" s="14"/>
      <c r="HU1869" s="14"/>
      <c r="HV1869" s="14"/>
      <c r="HW1869" s="14"/>
      <c r="HX1869" s="14"/>
      <c r="HY1869" s="14"/>
      <c r="HZ1869" s="14"/>
      <c r="IA1869" s="14"/>
      <c r="IB1869" s="14"/>
      <c r="IC1869" s="14"/>
      <c r="ID1869" s="14"/>
      <c r="IE1869" s="14"/>
      <c r="IF1869" s="14"/>
      <c r="IG1869" s="14"/>
      <c r="IH1869" s="14"/>
      <c r="II1869" s="14"/>
      <c r="IJ1869" s="14"/>
      <c r="IK1869" s="14"/>
      <c r="IL1869" s="14"/>
      <c r="IM1869" s="14"/>
    </row>
    <row r="1870" spans="1:247" s="13" customFormat="1" ht="27.75" customHeight="1">
      <c r="A1870" s="94" t="s">
        <v>1171</v>
      </c>
      <c r="B1870" s="93" t="s">
        <v>613</v>
      </c>
      <c r="C1870" s="95" t="s">
        <v>1172</v>
      </c>
      <c r="D1870" s="93"/>
      <c r="E1870" s="24" t="s">
        <v>23</v>
      </c>
      <c r="F1870" s="116">
        <v>51.3</v>
      </c>
      <c r="G1870" s="117">
        <v>21.68</v>
      </c>
      <c r="H1870" s="50" t="s">
        <v>792</v>
      </c>
      <c r="I1870" s="50" t="s">
        <v>354</v>
      </c>
      <c r="J1870" s="62"/>
      <c r="K1870" s="36">
        <v>9</v>
      </c>
      <c r="L1870" s="107"/>
      <c r="M1870" s="107"/>
      <c r="N1870" s="107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  <c r="AI1870" s="14"/>
      <c r="AJ1870" s="14"/>
      <c r="AK1870" s="14"/>
      <c r="AL1870" s="14"/>
      <c r="AM1870" s="14"/>
      <c r="AN1870" s="14"/>
      <c r="AO1870" s="14"/>
      <c r="AP1870" s="14"/>
      <c r="AQ1870" s="14"/>
      <c r="AR1870" s="14"/>
      <c r="AS1870" s="14"/>
      <c r="AT1870" s="14"/>
      <c r="AU1870" s="14"/>
      <c r="AV1870" s="14"/>
      <c r="AW1870" s="14"/>
      <c r="AX1870" s="14"/>
      <c r="AY1870" s="14"/>
      <c r="AZ1870" s="14"/>
      <c r="BA1870" s="14"/>
      <c r="BB1870" s="14"/>
      <c r="BC1870" s="14"/>
      <c r="BD1870" s="14"/>
      <c r="BE1870" s="14"/>
      <c r="BF1870" s="14"/>
      <c r="BG1870" s="14"/>
      <c r="BH1870" s="14"/>
      <c r="BI1870" s="14"/>
      <c r="BJ1870" s="14"/>
      <c r="BK1870" s="14"/>
      <c r="BL1870" s="14"/>
      <c r="BM1870" s="14"/>
      <c r="BN1870" s="14"/>
      <c r="BO1870" s="14"/>
      <c r="BP1870" s="14"/>
      <c r="BQ1870" s="14"/>
      <c r="BR1870" s="14"/>
      <c r="BS1870" s="14"/>
      <c r="BT1870" s="14"/>
      <c r="BU1870" s="14"/>
      <c r="BV1870" s="14"/>
      <c r="BW1870" s="14"/>
      <c r="BX1870" s="14"/>
      <c r="BY1870" s="14"/>
      <c r="BZ1870" s="14"/>
      <c r="CA1870" s="14"/>
      <c r="CB1870" s="14"/>
      <c r="CC1870" s="14"/>
      <c r="CD1870" s="14"/>
      <c r="CE1870" s="14"/>
      <c r="CF1870" s="14"/>
      <c r="CG1870" s="14"/>
      <c r="CH1870" s="14"/>
      <c r="CI1870" s="14"/>
      <c r="CJ1870" s="14"/>
      <c r="CK1870" s="14"/>
      <c r="CL1870" s="14"/>
      <c r="CM1870" s="14"/>
      <c r="CN1870" s="14"/>
      <c r="CO1870" s="14"/>
      <c r="CP1870" s="14"/>
      <c r="CQ1870" s="14"/>
      <c r="CR1870" s="14"/>
      <c r="CS1870" s="14"/>
      <c r="CT1870" s="14"/>
      <c r="CU1870" s="14"/>
      <c r="CV1870" s="14"/>
      <c r="CW1870" s="14"/>
      <c r="CX1870" s="14"/>
      <c r="CY1870" s="14"/>
      <c r="CZ1870" s="14"/>
      <c r="DA1870" s="14"/>
      <c r="DB1870" s="14"/>
      <c r="DC1870" s="14"/>
      <c r="DD1870" s="14"/>
      <c r="DE1870" s="14"/>
      <c r="DF1870" s="14"/>
      <c r="DG1870" s="14"/>
      <c r="DH1870" s="14"/>
      <c r="DI1870" s="14"/>
      <c r="DJ1870" s="14"/>
      <c r="DK1870" s="14"/>
      <c r="DL1870" s="14"/>
      <c r="DM1870" s="14"/>
      <c r="DN1870" s="14"/>
      <c r="DO1870" s="14"/>
      <c r="DP1870" s="14"/>
      <c r="DQ1870" s="14"/>
      <c r="DR1870" s="14"/>
      <c r="DS1870" s="14"/>
      <c r="DT1870" s="14"/>
      <c r="DU1870" s="14"/>
      <c r="DV1870" s="14"/>
      <c r="DW1870" s="14"/>
      <c r="DX1870" s="14"/>
      <c r="DY1870" s="14"/>
      <c r="DZ1870" s="14"/>
      <c r="EA1870" s="14"/>
      <c r="EB1870" s="14"/>
      <c r="EC1870" s="14"/>
      <c r="ED1870" s="14"/>
      <c r="EE1870" s="14"/>
      <c r="EF1870" s="14"/>
      <c r="EG1870" s="14"/>
      <c r="EH1870" s="14"/>
      <c r="EI1870" s="14"/>
      <c r="EJ1870" s="14"/>
      <c r="EK1870" s="14"/>
      <c r="EL1870" s="14"/>
      <c r="EM1870" s="14"/>
      <c r="EN1870" s="14"/>
      <c r="EO1870" s="14"/>
      <c r="EP1870" s="14"/>
      <c r="EQ1870" s="14"/>
      <c r="ER1870" s="14"/>
      <c r="ES1870" s="14"/>
      <c r="ET1870" s="14"/>
      <c r="EU1870" s="14"/>
      <c r="EV1870" s="14"/>
      <c r="EW1870" s="14"/>
      <c r="EX1870" s="14"/>
      <c r="EY1870" s="14"/>
      <c r="EZ1870" s="14"/>
      <c r="FA1870" s="14"/>
      <c r="FB1870" s="14"/>
      <c r="FC1870" s="14"/>
      <c r="FD1870" s="14"/>
      <c r="FE1870" s="14"/>
      <c r="FF1870" s="14"/>
      <c r="FG1870" s="14"/>
      <c r="FH1870" s="14"/>
      <c r="FI1870" s="14"/>
      <c r="FJ1870" s="14"/>
      <c r="FK1870" s="14"/>
      <c r="FL1870" s="14"/>
      <c r="FM1870" s="14"/>
      <c r="FN1870" s="14"/>
      <c r="FO1870" s="14"/>
      <c r="FP1870" s="14"/>
      <c r="FQ1870" s="14"/>
      <c r="FR1870" s="14"/>
      <c r="FS1870" s="14"/>
      <c r="FT1870" s="14"/>
      <c r="FU1870" s="14"/>
      <c r="FV1870" s="14"/>
      <c r="FW1870" s="14"/>
      <c r="FX1870" s="14"/>
      <c r="FY1870" s="14"/>
      <c r="FZ1870" s="14"/>
      <c r="GA1870" s="14"/>
      <c r="GB1870" s="14"/>
      <c r="GC1870" s="14"/>
      <c r="GD1870" s="14"/>
      <c r="GE1870" s="14"/>
      <c r="GF1870" s="14"/>
      <c r="GG1870" s="14"/>
      <c r="GH1870" s="14"/>
      <c r="GI1870" s="14"/>
      <c r="GJ1870" s="14"/>
      <c r="GK1870" s="14"/>
      <c r="GL1870" s="14"/>
      <c r="GM1870" s="14"/>
      <c r="GN1870" s="14"/>
      <c r="GO1870" s="14"/>
      <c r="GP1870" s="14"/>
      <c r="GQ1870" s="14"/>
      <c r="GR1870" s="14"/>
      <c r="GS1870" s="14"/>
      <c r="GT1870" s="14"/>
      <c r="GU1870" s="14"/>
      <c r="GV1870" s="14"/>
      <c r="GW1870" s="14"/>
      <c r="GX1870" s="14"/>
      <c r="GY1870" s="14"/>
      <c r="GZ1870" s="14"/>
      <c r="HA1870" s="14"/>
      <c r="HB1870" s="14"/>
      <c r="HC1870" s="14"/>
      <c r="HD1870" s="14"/>
      <c r="HE1870" s="14"/>
      <c r="HF1870" s="14"/>
      <c r="HG1870" s="14"/>
      <c r="HH1870" s="14"/>
      <c r="HI1870" s="14"/>
      <c r="HJ1870" s="14"/>
      <c r="HK1870" s="14"/>
      <c r="HL1870" s="14"/>
      <c r="HM1870" s="14"/>
      <c r="HN1870" s="14"/>
      <c r="HO1870" s="14"/>
      <c r="HP1870" s="14"/>
      <c r="HQ1870" s="14"/>
      <c r="HR1870" s="14"/>
      <c r="HS1870" s="14"/>
      <c r="HT1870" s="14"/>
      <c r="HU1870" s="14"/>
      <c r="HV1870" s="14"/>
      <c r="HW1870" s="14"/>
      <c r="HX1870" s="14"/>
      <c r="HY1870" s="14"/>
      <c r="HZ1870" s="14"/>
      <c r="IA1870" s="14"/>
      <c r="IB1870" s="14"/>
      <c r="IC1870" s="14"/>
      <c r="ID1870" s="14"/>
      <c r="IE1870" s="14"/>
      <c r="IF1870" s="14"/>
      <c r="IG1870" s="14"/>
      <c r="IH1870" s="14"/>
      <c r="II1870" s="14"/>
      <c r="IJ1870" s="14"/>
      <c r="IK1870" s="14"/>
      <c r="IL1870" s="14"/>
      <c r="IM1870" s="14"/>
    </row>
    <row r="1871" spans="1:247" s="13" customFormat="1" ht="27.75" customHeight="1">
      <c r="A1871" s="94" t="s">
        <v>1171</v>
      </c>
      <c r="B1871" s="93" t="s">
        <v>164</v>
      </c>
      <c r="C1871" s="95" t="s">
        <v>1172</v>
      </c>
      <c r="D1871" s="93"/>
      <c r="E1871" s="24" t="s">
        <v>23</v>
      </c>
      <c r="F1871" s="116">
        <v>56.36</v>
      </c>
      <c r="G1871" s="116">
        <v>23.81</v>
      </c>
      <c r="H1871" s="50" t="s">
        <v>745</v>
      </c>
      <c r="I1871" s="50" t="s">
        <v>354</v>
      </c>
      <c r="J1871" s="62">
        <v>1</v>
      </c>
      <c r="K1871" s="36"/>
      <c r="L1871" s="107"/>
      <c r="M1871" s="107"/>
      <c r="N1871" s="107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  <c r="AI1871" s="14"/>
      <c r="AJ1871" s="14"/>
      <c r="AK1871" s="14"/>
      <c r="AL1871" s="14"/>
      <c r="AM1871" s="14"/>
      <c r="AN1871" s="14"/>
      <c r="AO1871" s="14"/>
      <c r="AP1871" s="14"/>
      <c r="AQ1871" s="14"/>
      <c r="AR1871" s="14"/>
      <c r="AS1871" s="14"/>
      <c r="AT1871" s="14"/>
      <c r="AU1871" s="14"/>
      <c r="AV1871" s="14"/>
      <c r="AW1871" s="14"/>
      <c r="AX1871" s="14"/>
      <c r="AY1871" s="14"/>
      <c r="AZ1871" s="14"/>
      <c r="BA1871" s="14"/>
      <c r="BB1871" s="14"/>
      <c r="BC1871" s="14"/>
      <c r="BD1871" s="14"/>
      <c r="BE1871" s="14"/>
      <c r="BF1871" s="14"/>
      <c r="BG1871" s="14"/>
      <c r="BH1871" s="14"/>
      <c r="BI1871" s="14"/>
      <c r="BJ1871" s="14"/>
      <c r="BK1871" s="14"/>
      <c r="BL1871" s="14"/>
      <c r="BM1871" s="14"/>
      <c r="BN1871" s="14"/>
      <c r="BO1871" s="14"/>
      <c r="BP1871" s="14"/>
      <c r="BQ1871" s="14"/>
      <c r="BR1871" s="14"/>
      <c r="BS1871" s="14"/>
      <c r="BT1871" s="14"/>
      <c r="BU1871" s="14"/>
      <c r="BV1871" s="14"/>
      <c r="BW1871" s="14"/>
      <c r="BX1871" s="14"/>
      <c r="BY1871" s="14"/>
      <c r="BZ1871" s="14"/>
      <c r="CA1871" s="14"/>
      <c r="CB1871" s="14"/>
      <c r="CC1871" s="14"/>
      <c r="CD1871" s="14"/>
      <c r="CE1871" s="14"/>
      <c r="CF1871" s="14"/>
      <c r="CG1871" s="14"/>
      <c r="CH1871" s="14"/>
      <c r="CI1871" s="14"/>
      <c r="CJ1871" s="14"/>
      <c r="CK1871" s="14"/>
      <c r="CL1871" s="14"/>
      <c r="CM1871" s="14"/>
      <c r="CN1871" s="14"/>
      <c r="CO1871" s="14"/>
      <c r="CP1871" s="14"/>
      <c r="CQ1871" s="14"/>
      <c r="CR1871" s="14"/>
      <c r="CS1871" s="14"/>
      <c r="CT1871" s="14"/>
      <c r="CU1871" s="14"/>
      <c r="CV1871" s="14"/>
      <c r="CW1871" s="14"/>
      <c r="CX1871" s="14"/>
      <c r="CY1871" s="14"/>
      <c r="CZ1871" s="14"/>
      <c r="DA1871" s="14"/>
      <c r="DB1871" s="14"/>
      <c r="DC1871" s="14"/>
      <c r="DD1871" s="14"/>
      <c r="DE1871" s="14"/>
      <c r="DF1871" s="14"/>
      <c r="DG1871" s="14"/>
      <c r="DH1871" s="14"/>
      <c r="DI1871" s="14"/>
      <c r="DJ1871" s="14"/>
      <c r="DK1871" s="14"/>
      <c r="DL1871" s="14"/>
      <c r="DM1871" s="14"/>
      <c r="DN1871" s="14"/>
      <c r="DO1871" s="14"/>
      <c r="DP1871" s="14"/>
      <c r="DQ1871" s="14"/>
      <c r="DR1871" s="14"/>
      <c r="DS1871" s="14"/>
      <c r="DT1871" s="14"/>
      <c r="DU1871" s="14"/>
      <c r="DV1871" s="14"/>
      <c r="DW1871" s="14"/>
      <c r="DX1871" s="14"/>
      <c r="DY1871" s="14"/>
      <c r="DZ1871" s="14"/>
      <c r="EA1871" s="14"/>
      <c r="EB1871" s="14"/>
      <c r="EC1871" s="14"/>
      <c r="ED1871" s="14"/>
      <c r="EE1871" s="14"/>
      <c r="EF1871" s="14"/>
      <c r="EG1871" s="14"/>
      <c r="EH1871" s="14"/>
      <c r="EI1871" s="14"/>
      <c r="EJ1871" s="14"/>
      <c r="EK1871" s="14"/>
      <c r="EL1871" s="14"/>
      <c r="EM1871" s="14"/>
      <c r="EN1871" s="14"/>
      <c r="EO1871" s="14"/>
      <c r="EP1871" s="14"/>
      <c r="EQ1871" s="14"/>
      <c r="ER1871" s="14"/>
      <c r="ES1871" s="14"/>
      <c r="ET1871" s="14"/>
      <c r="EU1871" s="14"/>
      <c r="EV1871" s="14"/>
      <c r="EW1871" s="14"/>
      <c r="EX1871" s="14"/>
      <c r="EY1871" s="14"/>
      <c r="EZ1871" s="14"/>
      <c r="FA1871" s="14"/>
      <c r="FB1871" s="14"/>
      <c r="FC1871" s="14"/>
      <c r="FD1871" s="14"/>
      <c r="FE1871" s="14"/>
      <c r="FF1871" s="14"/>
      <c r="FG1871" s="14"/>
      <c r="FH1871" s="14"/>
      <c r="FI1871" s="14"/>
      <c r="FJ1871" s="14"/>
      <c r="FK1871" s="14"/>
      <c r="FL1871" s="14"/>
      <c r="FM1871" s="14"/>
      <c r="FN1871" s="14"/>
      <c r="FO1871" s="14"/>
      <c r="FP1871" s="14"/>
      <c r="FQ1871" s="14"/>
      <c r="FR1871" s="14"/>
      <c r="FS1871" s="14"/>
      <c r="FT1871" s="14"/>
      <c r="FU1871" s="14"/>
      <c r="FV1871" s="14"/>
      <c r="FW1871" s="14"/>
      <c r="FX1871" s="14"/>
      <c r="FY1871" s="14"/>
      <c r="FZ1871" s="14"/>
      <c r="GA1871" s="14"/>
      <c r="GB1871" s="14"/>
      <c r="GC1871" s="14"/>
      <c r="GD1871" s="14"/>
      <c r="GE1871" s="14"/>
      <c r="GF1871" s="14"/>
      <c r="GG1871" s="14"/>
      <c r="GH1871" s="14"/>
      <c r="GI1871" s="14"/>
      <c r="GJ1871" s="14"/>
      <c r="GK1871" s="14"/>
      <c r="GL1871" s="14"/>
      <c r="GM1871" s="14"/>
      <c r="GN1871" s="14"/>
      <c r="GO1871" s="14"/>
      <c r="GP1871" s="14"/>
      <c r="GQ1871" s="14"/>
      <c r="GR1871" s="14"/>
      <c r="GS1871" s="14"/>
      <c r="GT1871" s="14"/>
      <c r="GU1871" s="14"/>
      <c r="GV1871" s="14"/>
      <c r="GW1871" s="14"/>
      <c r="GX1871" s="14"/>
      <c r="GY1871" s="14"/>
      <c r="GZ1871" s="14"/>
      <c r="HA1871" s="14"/>
      <c r="HB1871" s="14"/>
      <c r="HC1871" s="14"/>
      <c r="HD1871" s="14"/>
      <c r="HE1871" s="14"/>
      <c r="HF1871" s="14"/>
      <c r="HG1871" s="14"/>
      <c r="HH1871" s="14"/>
      <c r="HI1871" s="14"/>
      <c r="HJ1871" s="14"/>
      <c r="HK1871" s="14"/>
      <c r="HL1871" s="14"/>
      <c r="HM1871" s="14"/>
      <c r="HN1871" s="14"/>
      <c r="HO1871" s="14"/>
      <c r="HP1871" s="14"/>
      <c r="HQ1871" s="14"/>
      <c r="HR1871" s="14"/>
      <c r="HS1871" s="14"/>
      <c r="HT1871" s="14"/>
      <c r="HU1871" s="14"/>
      <c r="HV1871" s="14"/>
      <c r="HW1871" s="14"/>
      <c r="HX1871" s="14"/>
      <c r="HY1871" s="14"/>
      <c r="HZ1871" s="14"/>
      <c r="IA1871" s="14"/>
      <c r="IB1871" s="14"/>
      <c r="IC1871" s="14"/>
      <c r="ID1871" s="14"/>
      <c r="IE1871" s="14"/>
      <c r="IF1871" s="14"/>
      <c r="IG1871" s="14"/>
      <c r="IH1871" s="14"/>
      <c r="II1871" s="14"/>
      <c r="IJ1871" s="14"/>
      <c r="IK1871" s="14"/>
      <c r="IL1871" s="14"/>
      <c r="IM1871" s="14"/>
    </row>
    <row r="1872" spans="1:247" s="13" customFormat="1" ht="27.75" customHeight="1">
      <c r="A1872" s="94" t="s">
        <v>1171</v>
      </c>
      <c r="B1872" s="93" t="s">
        <v>340</v>
      </c>
      <c r="C1872" s="95" t="s">
        <v>1172</v>
      </c>
      <c r="D1872" s="93"/>
      <c r="E1872" s="24" t="s">
        <v>23</v>
      </c>
      <c r="F1872" s="116">
        <v>66.03</v>
      </c>
      <c r="G1872" s="117">
        <v>27.87</v>
      </c>
      <c r="H1872" s="50" t="s">
        <v>792</v>
      </c>
      <c r="I1872" s="50" t="s">
        <v>354</v>
      </c>
      <c r="J1872" s="62">
        <v>1</v>
      </c>
      <c r="K1872" s="36"/>
      <c r="L1872" s="107"/>
      <c r="M1872" s="107"/>
      <c r="N1872" s="107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F1872" s="14"/>
      <c r="AG1872" s="14"/>
      <c r="AH1872" s="14"/>
      <c r="AI1872" s="14"/>
      <c r="AJ1872" s="14"/>
      <c r="AK1872" s="14"/>
      <c r="AL1872" s="14"/>
      <c r="AM1872" s="14"/>
      <c r="AN1872" s="14"/>
      <c r="AO1872" s="14"/>
      <c r="AP1872" s="14"/>
      <c r="AQ1872" s="14"/>
      <c r="AR1872" s="14"/>
      <c r="AS1872" s="14"/>
      <c r="AT1872" s="14"/>
      <c r="AU1872" s="14"/>
      <c r="AV1872" s="14"/>
      <c r="AW1872" s="14"/>
      <c r="AX1872" s="14"/>
      <c r="AY1872" s="14"/>
      <c r="AZ1872" s="14"/>
      <c r="BA1872" s="14"/>
      <c r="BB1872" s="14"/>
      <c r="BC1872" s="14"/>
      <c r="BD1872" s="14"/>
      <c r="BE1872" s="14"/>
      <c r="BF1872" s="14"/>
      <c r="BG1872" s="14"/>
      <c r="BH1872" s="14"/>
      <c r="BI1872" s="14"/>
      <c r="BJ1872" s="14"/>
      <c r="BK1872" s="14"/>
      <c r="BL1872" s="14"/>
      <c r="BM1872" s="14"/>
      <c r="BN1872" s="14"/>
      <c r="BO1872" s="14"/>
      <c r="BP1872" s="14"/>
      <c r="BQ1872" s="14"/>
      <c r="BR1872" s="14"/>
      <c r="BS1872" s="14"/>
      <c r="BT1872" s="14"/>
      <c r="BU1872" s="14"/>
      <c r="BV1872" s="14"/>
      <c r="BW1872" s="14"/>
      <c r="BX1872" s="14"/>
      <c r="BY1872" s="14"/>
      <c r="BZ1872" s="14"/>
      <c r="CA1872" s="14"/>
      <c r="CB1872" s="14"/>
      <c r="CC1872" s="14"/>
      <c r="CD1872" s="14"/>
      <c r="CE1872" s="14"/>
      <c r="CF1872" s="14"/>
      <c r="CG1872" s="14"/>
      <c r="CH1872" s="14"/>
      <c r="CI1872" s="14"/>
      <c r="CJ1872" s="14"/>
      <c r="CK1872" s="14"/>
      <c r="CL1872" s="14"/>
      <c r="CM1872" s="14"/>
      <c r="CN1872" s="14"/>
      <c r="CO1872" s="14"/>
      <c r="CP1872" s="14"/>
      <c r="CQ1872" s="14"/>
      <c r="CR1872" s="14"/>
      <c r="CS1872" s="14"/>
      <c r="CT1872" s="14"/>
      <c r="CU1872" s="14"/>
      <c r="CV1872" s="14"/>
      <c r="CW1872" s="14"/>
      <c r="CX1872" s="14"/>
      <c r="CY1872" s="14"/>
      <c r="CZ1872" s="14"/>
      <c r="DA1872" s="14"/>
      <c r="DB1872" s="14"/>
      <c r="DC1872" s="14"/>
      <c r="DD1872" s="14"/>
      <c r="DE1872" s="14"/>
      <c r="DF1872" s="14"/>
      <c r="DG1872" s="14"/>
      <c r="DH1872" s="14"/>
      <c r="DI1872" s="14"/>
      <c r="DJ1872" s="14"/>
      <c r="DK1872" s="14"/>
      <c r="DL1872" s="14"/>
      <c r="DM1872" s="14"/>
      <c r="DN1872" s="14"/>
      <c r="DO1872" s="14"/>
      <c r="DP1872" s="14"/>
      <c r="DQ1872" s="14"/>
      <c r="DR1872" s="14"/>
      <c r="DS1872" s="14"/>
      <c r="DT1872" s="14"/>
      <c r="DU1872" s="14"/>
      <c r="DV1872" s="14"/>
      <c r="DW1872" s="14"/>
      <c r="DX1872" s="14"/>
      <c r="DY1872" s="14"/>
      <c r="DZ1872" s="14"/>
      <c r="EA1872" s="14"/>
      <c r="EB1872" s="14"/>
      <c r="EC1872" s="14"/>
      <c r="ED1872" s="14"/>
      <c r="EE1872" s="14"/>
      <c r="EF1872" s="14"/>
      <c r="EG1872" s="14"/>
      <c r="EH1872" s="14"/>
      <c r="EI1872" s="14"/>
      <c r="EJ1872" s="14"/>
      <c r="EK1872" s="14"/>
      <c r="EL1872" s="14"/>
      <c r="EM1872" s="14"/>
      <c r="EN1872" s="14"/>
      <c r="EO1872" s="14"/>
      <c r="EP1872" s="14"/>
      <c r="EQ1872" s="14"/>
      <c r="ER1872" s="14"/>
      <c r="ES1872" s="14"/>
      <c r="ET1872" s="14"/>
      <c r="EU1872" s="14"/>
      <c r="EV1872" s="14"/>
      <c r="EW1872" s="14"/>
      <c r="EX1872" s="14"/>
      <c r="EY1872" s="14"/>
      <c r="EZ1872" s="14"/>
      <c r="FA1872" s="14"/>
      <c r="FB1872" s="14"/>
      <c r="FC1872" s="14"/>
      <c r="FD1872" s="14"/>
      <c r="FE1872" s="14"/>
      <c r="FF1872" s="14"/>
      <c r="FG1872" s="14"/>
      <c r="FH1872" s="14"/>
      <c r="FI1872" s="14"/>
      <c r="FJ1872" s="14"/>
      <c r="FK1872" s="14"/>
      <c r="FL1872" s="14"/>
      <c r="FM1872" s="14"/>
      <c r="FN1872" s="14"/>
      <c r="FO1872" s="14"/>
      <c r="FP1872" s="14"/>
      <c r="FQ1872" s="14"/>
      <c r="FR1872" s="14"/>
      <c r="FS1872" s="14"/>
      <c r="FT1872" s="14"/>
      <c r="FU1872" s="14"/>
      <c r="FV1872" s="14"/>
      <c r="FW1872" s="14"/>
      <c r="FX1872" s="14"/>
      <c r="FY1872" s="14"/>
      <c r="FZ1872" s="14"/>
      <c r="GA1872" s="14"/>
      <c r="GB1872" s="14"/>
      <c r="GC1872" s="14"/>
      <c r="GD1872" s="14"/>
      <c r="GE1872" s="14"/>
      <c r="GF1872" s="14"/>
      <c r="GG1872" s="14"/>
      <c r="GH1872" s="14"/>
      <c r="GI1872" s="14"/>
      <c r="GJ1872" s="14"/>
      <c r="GK1872" s="14"/>
      <c r="GL1872" s="14"/>
      <c r="GM1872" s="14"/>
      <c r="GN1872" s="14"/>
      <c r="GO1872" s="14"/>
      <c r="GP1872" s="14"/>
      <c r="GQ1872" s="14"/>
      <c r="GR1872" s="14"/>
      <c r="GS1872" s="14"/>
      <c r="GT1872" s="14"/>
      <c r="GU1872" s="14"/>
      <c r="GV1872" s="14"/>
      <c r="GW1872" s="14"/>
      <c r="GX1872" s="14"/>
      <c r="GY1872" s="14"/>
      <c r="GZ1872" s="14"/>
      <c r="HA1872" s="14"/>
      <c r="HB1872" s="14"/>
      <c r="HC1872" s="14"/>
      <c r="HD1872" s="14"/>
      <c r="HE1872" s="14"/>
      <c r="HF1872" s="14"/>
      <c r="HG1872" s="14"/>
      <c r="HH1872" s="14"/>
      <c r="HI1872" s="14"/>
      <c r="HJ1872" s="14"/>
      <c r="HK1872" s="14"/>
      <c r="HL1872" s="14"/>
      <c r="HM1872" s="14"/>
      <c r="HN1872" s="14"/>
      <c r="HO1872" s="14"/>
      <c r="HP1872" s="14"/>
      <c r="HQ1872" s="14"/>
      <c r="HR1872" s="14"/>
      <c r="HS1872" s="14"/>
      <c r="HT1872" s="14"/>
      <c r="HU1872" s="14"/>
      <c r="HV1872" s="14"/>
      <c r="HW1872" s="14"/>
      <c r="HX1872" s="14"/>
      <c r="HY1872" s="14"/>
      <c r="HZ1872" s="14"/>
      <c r="IA1872" s="14"/>
      <c r="IB1872" s="14"/>
      <c r="IC1872" s="14"/>
      <c r="ID1872" s="14"/>
      <c r="IE1872" s="14"/>
      <c r="IF1872" s="14"/>
      <c r="IG1872" s="14"/>
      <c r="IH1872" s="14"/>
      <c r="II1872" s="14"/>
      <c r="IJ1872" s="14"/>
      <c r="IK1872" s="14"/>
      <c r="IL1872" s="14"/>
      <c r="IM1872" s="14"/>
    </row>
    <row r="1873" spans="1:247" s="13" customFormat="1" ht="27.75" customHeight="1">
      <c r="A1873" s="94" t="s">
        <v>1171</v>
      </c>
      <c r="B1873" s="93" t="s">
        <v>1181</v>
      </c>
      <c r="C1873" s="95" t="s">
        <v>1172</v>
      </c>
      <c r="D1873" s="93"/>
      <c r="E1873" s="24" t="s">
        <v>23</v>
      </c>
      <c r="F1873" s="116">
        <v>22</v>
      </c>
      <c r="G1873" s="117">
        <v>9.3</v>
      </c>
      <c r="H1873" s="50" t="s">
        <v>792</v>
      </c>
      <c r="I1873" s="50" t="s">
        <v>354</v>
      </c>
      <c r="J1873" s="62"/>
      <c r="K1873" s="36">
        <v>3</v>
      </c>
      <c r="L1873" s="107"/>
      <c r="M1873" s="107"/>
      <c r="N1873" s="107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F1873" s="14"/>
      <c r="AG1873" s="14"/>
      <c r="AH1873" s="14"/>
      <c r="AI1873" s="14"/>
      <c r="AJ1873" s="14"/>
      <c r="AK1873" s="14"/>
      <c r="AL1873" s="14"/>
      <c r="AM1873" s="14"/>
      <c r="AN1873" s="14"/>
      <c r="AO1873" s="14"/>
      <c r="AP1873" s="14"/>
      <c r="AQ1873" s="14"/>
      <c r="AR1873" s="14"/>
      <c r="AS1873" s="14"/>
      <c r="AT1873" s="14"/>
      <c r="AU1873" s="14"/>
      <c r="AV1873" s="14"/>
      <c r="AW1873" s="14"/>
      <c r="AX1873" s="14"/>
      <c r="AY1873" s="14"/>
      <c r="AZ1873" s="14"/>
      <c r="BA1873" s="14"/>
      <c r="BB1873" s="14"/>
      <c r="BC1873" s="14"/>
      <c r="BD1873" s="14"/>
      <c r="BE1873" s="14"/>
      <c r="BF1873" s="14"/>
      <c r="BG1873" s="14"/>
      <c r="BH1873" s="14"/>
      <c r="BI1873" s="14"/>
      <c r="BJ1873" s="14"/>
      <c r="BK1873" s="14"/>
      <c r="BL1873" s="14"/>
      <c r="BM1873" s="14"/>
      <c r="BN1873" s="14"/>
      <c r="BO1873" s="14"/>
      <c r="BP1873" s="14"/>
      <c r="BQ1873" s="14"/>
      <c r="BR1873" s="14"/>
      <c r="BS1873" s="14"/>
      <c r="BT1873" s="14"/>
      <c r="BU1873" s="14"/>
      <c r="BV1873" s="14"/>
      <c r="BW1873" s="14"/>
      <c r="BX1873" s="14"/>
      <c r="BY1873" s="14"/>
      <c r="BZ1873" s="14"/>
      <c r="CA1873" s="14"/>
      <c r="CB1873" s="14"/>
      <c r="CC1873" s="14"/>
      <c r="CD1873" s="14"/>
      <c r="CE1873" s="14"/>
      <c r="CF1873" s="14"/>
      <c r="CG1873" s="14"/>
      <c r="CH1873" s="14"/>
      <c r="CI1873" s="14"/>
      <c r="CJ1873" s="14"/>
      <c r="CK1873" s="14"/>
      <c r="CL1873" s="14"/>
      <c r="CM1873" s="14"/>
      <c r="CN1873" s="14"/>
      <c r="CO1873" s="14"/>
      <c r="CP1873" s="14"/>
      <c r="CQ1873" s="14"/>
      <c r="CR1873" s="14"/>
      <c r="CS1873" s="14"/>
      <c r="CT1873" s="14"/>
      <c r="CU1873" s="14"/>
      <c r="CV1873" s="14"/>
      <c r="CW1873" s="14"/>
      <c r="CX1873" s="14"/>
      <c r="CY1873" s="14"/>
      <c r="CZ1873" s="14"/>
      <c r="DA1873" s="14"/>
      <c r="DB1873" s="14"/>
      <c r="DC1873" s="14"/>
      <c r="DD1873" s="14"/>
      <c r="DE1873" s="14"/>
      <c r="DF1873" s="14"/>
      <c r="DG1873" s="14"/>
      <c r="DH1873" s="14"/>
      <c r="DI1873" s="14"/>
      <c r="DJ1873" s="14"/>
      <c r="DK1873" s="14"/>
      <c r="DL1873" s="14"/>
      <c r="DM1873" s="14"/>
      <c r="DN1873" s="14"/>
      <c r="DO1873" s="14"/>
      <c r="DP1873" s="14"/>
      <c r="DQ1873" s="14"/>
      <c r="DR1873" s="14"/>
      <c r="DS1873" s="14"/>
      <c r="DT1873" s="14"/>
      <c r="DU1873" s="14"/>
      <c r="DV1873" s="14"/>
      <c r="DW1873" s="14"/>
      <c r="DX1873" s="14"/>
      <c r="DY1873" s="14"/>
      <c r="DZ1873" s="14"/>
      <c r="EA1873" s="14"/>
      <c r="EB1873" s="14"/>
      <c r="EC1873" s="14"/>
      <c r="ED1873" s="14"/>
      <c r="EE1873" s="14"/>
      <c r="EF1873" s="14"/>
      <c r="EG1873" s="14"/>
      <c r="EH1873" s="14"/>
      <c r="EI1873" s="14"/>
      <c r="EJ1873" s="14"/>
      <c r="EK1873" s="14"/>
      <c r="EL1873" s="14"/>
      <c r="EM1873" s="14"/>
      <c r="EN1873" s="14"/>
      <c r="EO1873" s="14"/>
      <c r="EP1873" s="14"/>
      <c r="EQ1873" s="14"/>
      <c r="ER1873" s="14"/>
      <c r="ES1873" s="14"/>
      <c r="ET1873" s="14"/>
      <c r="EU1873" s="14"/>
      <c r="EV1873" s="14"/>
      <c r="EW1873" s="14"/>
      <c r="EX1873" s="14"/>
      <c r="EY1873" s="14"/>
      <c r="EZ1873" s="14"/>
      <c r="FA1873" s="14"/>
      <c r="FB1873" s="14"/>
      <c r="FC1873" s="14"/>
      <c r="FD1873" s="14"/>
      <c r="FE1873" s="14"/>
      <c r="FF1873" s="14"/>
      <c r="FG1873" s="14"/>
      <c r="FH1873" s="14"/>
      <c r="FI1873" s="14"/>
      <c r="FJ1873" s="14"/>
      <c r="FK1873" s="14"/>
      <c r="FL1873" s="14"/>
      <c r="FM1873" s="14"/>
      <c r="FN1873" s="14"/>
      <c r="FO1873" s="14"/>
      <c r="FP1873" s="14"/>
      <c r="FQ1873" s="14"/>
      <c r="FR1873" s="14"/>
      <c r="FS1873" s="14"/>
      <c r="FT1873" s="14"/>
      <c r="FU1873" s="14"/>
      <c r="FV1873" s="14"/>
      <c r="FW1873" s="14"/>
      <c r="FX1873" s="14"/>
      <c r="FY1873" s="14"/>
      <c r="FZ1873" s="14"/>
      <c r="GA1873" s="14"/>
      <c r="GB1873" s="14"/>
      <c r="GC1873" s="14"/>
      <c r="GD1873" s="14"/>
      <c r="GE1873" s="14"/>
      <c r="GF1873" s="14"/>
      <c r="GG1873" s="14"/>
      <c r="GH1873" s="14"/>
      <c r="GI1873" s="14"/>
      <c r="GJ1873" s="14"/>
      <c r="GK1873" s="14"/>
      <c r="GL1873" s="14"/>
      <c r="GM1873" s="14"/>
      <c r="GN1873" s="14"/>
      <c r="GO1873" s="14"/>
      <c r="GP1873" s="14"/>
      <c r="GQ1873" s="14"/>
      <c r="GR1873" s="14"/>
      <c r="GS1873" s="14"/>
      <c r="GT1873" s="14"/>
      <c r="GU1873" s="14"/>
      <c r="GV1873" s="14"/>
      <c r="GW1873" s="14"/>
      <c r="GX1873" s="14"/>
      <c r="GY1873" s="14"/>
      <c r="GZ1873" s="14"/>
      <c r="HA1873" s="14"/>
      <c r="HB1873" s="14"/>
      <c r="HC1873" s="14"/>
      <c r="HD1873" s="14"/>
      <c r="HE1873" s="14"/>
      <c r="HF1873" s="14"/>
      <c r="HG1873" s="14"/>
      <c r="HH1873" s="14"/>
      <c r="HI1873" s="14"/>
      <c r="HJ1873" s="14"/>
      <c r="HK1873" s="14"/>
      <c r="HL1873" s="14"/>
      <c r="HM1873" s="14"/>
      <c r="HN1873" s="14"/>
      <c r="HO1873" s="14"/>
      <c r="HP1873" s="14"/>
      <c r="HQ1873" s="14"/>
      <c r="HR1873" s="14"/>
      <c r="HS1873" s="14"/>
      <c r="HT1873" s="14"/>
      <c r="HU1873" s="14"/>
      <c r="HV1873" s="14"/>
      <c r="HW1873" s="14"/>
      <c r="HX1873" s="14"/>
      <c r="HY1873" s="14"/>
      <c r="HZ1873" s="14"/>
      <c r="IA1873" s="14"/>
      <c r="IB1873" s="14"/>
      <c r="IC1873" s="14"/>
      <c r="ID1873" s="14"/>
      <c r="IE1873" s="14"/>
      <c r="IF1873" s="14"/>
      <c r="IG1873" s="14"/>
      <c r="IH1873" s="14"/>
      <c r="II1873" s="14"/>
      <c r="IJ1873" s="14"/>
      <c r="IK1873" s="14"/>
      <c r="IL1873" s="14"/>
      <c r="IM1873" s="14"/>
    </row>
    <row r="1874" spans="1:247" s="13" customFormat="1" ht="27.75" customHeight="1">
      <c r="A1874" s="94" t="s">
        <v>1171</v>
      </c>
      <c r="B1874" s="93" t="s">
        <v>878</v>
      </c>
      <c r="C1874" s="95" t="s">
        <v>1172</v>
      </c>
      <c r="D1874" s="93"/>
      <c r="E1874" s="24" t="s">
        <v>23</v>
      </c>
      <c r="F1874" s="116">
        <v>17.95</v>
      </c>
      <c r="G1874" s="117">
        <v>7.52</v>
      </c>
      <c r="H1874" s="50" t="s">
        <v>792</v>
      </c>
      <c r="I1874" s="50" t="s">
        <v>354</v>
      </c>
      <c r="J1874" s="62"/>
      <c r="K1874" s="36">
        <v>2</v>
      </c>
      <c r="L1874" s="107"/>
      <c r="M1874" s="107"/>
      <c r="N1874" s="107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  <c r="AI1874" s="14"/>
      <c r="AJ1874" s="14"/>
      <c r="AK1874" s="14"/>
      <c r="AL1874" s="14"/>
      <c r="AM1874" s="14"/>
      <c r="AN1874" s="14"/>
      <c r="AO1874" s="14"/>
      <c r="AP1874" s="14"/>
      <c r="AQ1874" s="14"/>
      <c r="AR1874" s="14"/>
      <c r="AS1874" s="14"/>
      <c r="AT1874" s="14"/>
      <c r="AU1874" s="14"/>
      <c r="AV1874" s="14"/>
      <c r="AW1874" s="14"/>
      <c r="AX1874" s="14"/>
      <c r="AY1874" s="14"/>
      <c r="AZ1874" s="14"/>
      <c r="BA1874" s="14"/>
      <c r="BB1874" s="14"/>
      <c r="BC1874" s="14"/>
      <c r="BD1874" s="14"/>
      <c r="BE1874" s="14"/>
      <c r="BF1874" s="14"/>
      <c r="BG1874" s="14"/>
      <c r="BH1874" s="14"/>
      <c r="BI1874" s="14"/>
      <c r="BJ1874" s="14"/>
      <c r="BK1874" s="14"/>
      <c r="BL1874" s="14"/>
      <c r="BM1874" s="14"/>
      <c r="BN1874" s="14"/>
      <c r="BO1874" s="14"/>
      <c r="BP1874" s="14"/>
      <c r="BQ1874" s="14"/>
      <c r="BR1874" s="14"/>
      <c r="BS1874" s="14"/>
      <c r="BT1874" s="14"/>
      <c r="BU1874" s="14"/>
      <c r="BV1874" s="14"/>
      <c r="BW1874" s="14"/>
      <c r="BX1874" s="14"/>
      <c r="BY1874" s="14"/>
      <c r="BZ1874" s="14"/>
      <c r="CA1874" s="14"/>
      <c r="CB1874" s="14"/>
      <c r="CC1874" s="14"/>
      <c r="CD1874" s="14"/>
      <c r="CE1874" s="14"/>
      <c r="CF1874" s="14"/>
      <c r="CG1874" s="14"/>
      <c r="CH1874" s="14"/>
      <c r="CI1874" s="14"/>
      <c r="CJ1874" s="14"/>
      <c r="CK1874" s="14"/>
      <c r="CL1874" s="14"/>
      <c r="CM1874" s="14"/>
      <c r="CN1874" s="14"/>
      <c r="CO1874" s="14"/>
      <c r="CP1874" s="14"/>
      <c r="CQ1874" s="14"/>
      <c r="CR1874" s="14"/>
      <c r="CS1874" s="14"/>
      <c r="CT1874" s="14"/>
      <c r="CU1874" s="14"/>
      <c r="CV1874" s="14"/>
      <c r="CW1874" s="14"/>
      <c r="CX1874" s="14"/>
      <c r="CY1874" s="14"/>
      <c r="CZ1874" s="14"/>
      <c r="DA1874" s="14"/>
      <c r="DB1874" s="14"/>
      <c r="DC1874" s="14"/>
      <c r="DD1874" s="14"/>
      <c r="DE1874" s="14"/>
      <c r="DF1874" s="14"/>
      <c r="DG1874" s="14"/>
      <c r="DH1874" s="14"/>
      <c r="DI1874" s="14"/>
      <c r="DJ1874" s="14"/>
      <c r="DK1874" s="14"/>
      <c r="DL1874" s="14"/>
      <c r="DM1874" s="14"/>
      <c r="DN1874" s="14"/>
      <c r="DO1874" s="14"/>
      <c r="DP1874" s="14"/>
      <c r="DQ1874" s="14"/>
      <c r="DR1874" s="14"/>
      <c r="DS1874" s="14"/>
      <c r="DT1874" s="14"/>
      <c r="DU1874" s="14"/>
      <c r="DV1874" s="14"/>
      <c r="DW1874" s="14"/>
      <c r="DX1874" s="14"/>
      <c r="DY1874" s="14"/>
      <c r="DZ1874" s="14"/>
      <c r="EA1874" s="14"/>
      <c r="EB1874" s="14"/>
      <c r="EC1874" s="14"/>
      <c r="ED1874" s="14"/>
      <c r="EE1874" s="14"/>
      <c r="EF1874" s="14"/>
      <c r="EG1874" s="14"/>
      <c r="EH1874" s="14"/>
      <c r="EI1874" s="14"/>
      <c r="EJ1874" s="14"/>
      <c r="EK1874" s="14"/>
      <c r="EL1874" s="14"/>
      <c r="EM1874" s="14"/>
      <c r="EN1874" s="14"/>
      <c r="EO1874" s="14"/>
      <c r="EP1874" s="14"/>
      <c r="EQ1874" s="14"/>
      <c r="ER1874" s="14"/>
      <c r="ES1874" s="14"/>
      <c r="ET1874" s="14"/>
      <c r="EU1874" s="14"/>
      <c r="EV1874" s="14"/>
      <c r="EW1874" s="14"/>
      <c r="EX1874" s="14"/>
      <c r="EY1874" s="14"/>
      <c r="EZ1874" s="14"/>
      <c r="FA1874" s="14"/>
      <c r="FB1874" s="14"/>
      <c r="FC1874" s="14"/>
      <c r="FD1874" s="14"/>
      <c r="FE1874" s="14"/>
      <c r="FF1874" s="14"/>
      <c r="FG1874" s="14"/>
      <c r="FH1874" s="14"/>
      <c r="FI1874" s="14"/>
      <c r="FJ1874" s="14"/>
      <c r="FK1874" s="14"/>
      <c r="FL1874" s="14"/>
      <c r="FM1874" s="14"/>
      <c r="FN1874" s="14"/>
      <c r="FO1874" s="14"/>
      <c r="FP1874" s="14"/>
      <c r="FQ1874" s="14"/>
      <c r="FR1874" s="14"/>
      <c r="FS1874" s="14"/>
      <c r="FT1874" s="14"/>
      <c r="FU1874" s="14"/>
      <c r="FV1874" s="14"/>
      <c r="FW1874" s="14"/>
      <c r="FX1874" s="14"/>
      <c r="FY1874" s="14"/>
      <c r="FZ1874" s="14"/>
      <c r="GA1874" s="14"/>
      <c r="GB1874" s="14"/>
      <c r="GC1874" s="14"/>
      <c r="GD1874" s="14"/>
      <c r="GE1874" s="14"/>
      <c r="GF1874" s="14"/>
      <c r="GG1874" s="14"/>
      <c r="GH1874" s="14"/>
      <c r="GI1874" s="14"/>
      <c r="GJ1874" s="14"/>
      <c r="GK1874" s="14"/>
      <c r="GL1874" s="14"/>
      <c r="GM1874" s="14"/>
      <c r="GN1874" s="14"/>
      <c r="GO1874" s="14"/>
      <c r="GP1874" s="14"/>
      <c r="GQ1874" s="14"/>
      <c r="GR1874" s="14"/>
      <c r="GS1874" s="14"/>
      <c r="GT1874" s="14"/>
      <c r="GU1874" s="14"/>
      <c r="GV1874" s="14"/>
      <c r="GW1874" s="14"/>
      <c r="GX1874" s="14"/>
      <c r="GY1874" s="14"/>
      <c r="GZ1874" s="14"/>
      <c r="HA1874" s="14"/>
      <c r="HB1874" s="14"/>
      <c r="HC1874" s="14"/>
      <c r="HD1874" s="14"/>
      <c r="HE1874" s="14"/>
      <c r="HF1874" s="14"/>
      <c r="HG1874" s="14"/>
      <c r="HH1874" s="14"/>
      <c r="HI1874" s="14"/>
      <c r="HJ1874" s="14"/>
      <c r="HK1874" s="14"/>
      <c r="HL1874" s="14"/>
      <c r="HM1874" s="14"/>
      <c r="HN1874" s="14"/>
      <c r="HO1874" s="14"/>
      <c r="HP1874" s="14"/>
      <c r="HQ1874" s="14"/>
      <c r="HR1874" s="14"/>
      <c r="HS1874" s="14"/>
      <c r="HT1874" s="14"/>
      <c r="HU1874" s="14"/>
      <c r="HV1874" s="14"/>
      <c r="HW1874" s="14"/>
      <c r="HX1874" s="14"/>
      <c r="HY1874" s="14"/>
      <c r="HZ1874" s="14"/>
      <c r="IA1874" s="14"/>
      <c r="IB1874" s="14"/>
      <c r="IC1874" s="14"/>
      <c r="ID1874" s="14"/>
      <c r="IE1874" s="14"/>
      <c r="IF1874" s="14"/>
      <c r="IG1874" s="14"/>
      <c r="IH1874" s="14"/>
      <c r="II1874" s="14"/>
      <c r="IJ1874" s="14"/>
      <c r="IK1874" s="14"/>
      <c r="IL1874" s="14"/>
      <c r="IM1874" s="14"/>
    </row>
    <row r="1875" spans="1:247" s="13" customFormat="1" ht="27.75" customHeight="1">
      <c r="A1875" s="94" t="s">
        <v>1171</v>
      </c>
      <c r="B1875" s="93" t="s">
        <v>243</v>
      </c>
      <c r="C1875" s="95" t="s">
        <v>1172</v>
      </c>
      <c r="D1875" s="93"/>
      <c r="E1875" s="24" t="s">
        <v>23</v>
      </c>
      <c r="F1875" s="116">
        <v>30.51</v>
      </c>
      <c r="G1875" s="117">
        <v>12.87</v>
      </c>
      <c r="H1875" s="50" t="s">
        <v>792</v>
      </c>
      <c r="I1875" s="50" t="s">
        <v>354</v>
      </c>
      <c r="J1875" s="62"/>
      <c r="K1875" s="36">
        <v>5</v>
      </c>
      <c r="L1875" s="107"/>
      <c r="M1875" s="107"/>
      <c r="N1875" s="107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  <c r="AI1875" s="14"/>
      <c r="AJ1875" s="14"/>
      <c r="AK1875" s="14"/>
      <c r="AL1875" s="14"/>
      <c r="AM1875" s="14"/>
      <c r="AN1875" s="14"/>
      <c r="AO1875" s="14"/>
      <c r="AP1875" s="14"/>
      <c r="AQ1875" s="14"/>
      <c r="AR1875" s="14"/>
      <c r="AS1875" s="14"/>
      <c r="AT1875" s="14"/>
      <c r="AU1875" s="14"/>
      <c r="AV1875" s="14"/>
      <c r="AW1875" s="14"/>
      <c r="AX1875" s="14"/>
      <c r="AY1875" s="14"/>
      <c r="AZ1875" s="14"/>
      <c r="BA1875" s="14"/>
      <c r="BB1875" s="14"/>
      <c r="BC1875" s="14"/>
      <c r="BD1875" s="14"/>
      <c r="BE1875" s="14"/>
      <c r="BF1875" s="14"/>
      <c r="BG1875" s="14"/>
      <c r="BH1875" s="14"/>
      <c r="BI1875" s="14"/>
      <c r="BJ1875" s="14"/>
      <c r="BK1875" s="14"/>
      <c r="BL1875" s="14"/>
      <c r="BM1875" s="14"/>
      <c r="BN1875" s="14"/>
      <c r="BO1875" s="14"/>
      <c r="BP1875" s="14"/>
      <c r="BQ1875" s="14"/>
      <c r="BR1875" s="14"/>
      <c r="BS1875" s="14"/>
      <c r="BT1875" s="14"/>
      <c r="BU1875" s="14"/>
      <c r="BV1875" s="14"/>
      <c r="BW1875" s="14"/>
      <c r="BX1875" s="14"/>
      <c r="BY1875" s="14"/>
      <c r="BZ1875" s="14"/>
      <c r="CA1875" s="14"/>
      <c r="CB1875" s="14"/>
      <c r="CC1875" s="14"/>
      <c r="CD1875" s="14"/>
      <c r="CE1875" s="14"/>
      <c r="CF1875" s="14"/>
      <c r="CG1875" s="14"/>
      <c r="CH1875" s="14"/>
      <c r="CI1875" s="14"/>
      <c r="CJ1875" s="14"/>
      <c r="CK1875" s="14"/>
      <c r="CL1875" s="14"/>
      <c r="CM1875" s="14"/>
      <c r="CN1875" s="14"/>
      <c r="CO1875" s="14"/>
      <c r="CP1875" s="14"/>
      <c r="CQ1875" s="14"/>
      <c r="CR1875" s="14"/>
      <c r="CS1875" s="14"/>
      <c r="CT1875" s="14"/>
      <c r="CU1875" s="14"/>
      <c r="CV1875" s="14"/>
      <c r="CW1875" s="14"/>
      <c r="CX1875" s="14"/>
      <c r="CY1875" s="14"/>
      <c r="CZ1875" s="14"/>
      <c r="DA1875" s="14"/>
      <c r="DB1875" s="14"/>
      <c r="DC1875" s="14"/>
      <c r="DD1875" s="14"/>
      <c r="DE1875" s="14"/>
      <c r="DF1875" s="14"/>
      <c r="DG1875" s="14"/>
      <c r="DH1875" s="14"/>
      <c r="DI1875" s="14"/>
      <c r="DJ1875" s="14"/>
      <c r="DK1875" s="14"/>
      <c r="DL1875" s="14"/>
      <c r="DM1875" s="14"/>
      <c r="DN1875" s="14"/>
      <c r="DO1875" s="14"/>
      <c r="DP1875" s="14"/>
      <c r="DQ1875" s="14"/>
      <c r="DR1875" s="14"/>
      <c r="DS1875" s="14"/>
      <c r="DT1875" s="14"/>
      <c r="DU1875" s="14"/>
      <c r="DV1875" s="14"/>
      <c r="DW1875" s="14"/>
      <c r="DX1875" s="14"/>
      <c r="DY1875" s="14"/>
      <c r="DZ1875" s="14"/>
      <c r="EA1875" s="14"/>
      <c r="EB1875" s="14"/>
      <c r="EC1875" s="14"/>
      <c r="ED1875" s="14"/>
      <c r="EE1875" s="14"/>
      <c r="EF1875" s="14"/>
      <c r="EG1875" s="14"/>
      <c r="EH1875" s="14"/>
      <c r="EI1875" s="14"/>
      <c r="EJ1875" s="14"/>
      <c r="EK1875" s="14"/>
      <c r="EL1875" s="14"/>
      <c r="EM1875" s="14"/>
      <c r="EN1875" s="14"/>
      <c r="EO1875" s="14"/>
      <c r="EP1875" s="14"/>
      <c r="EQ1875" s="14"/>
      <c r="ER1875" s="14"/>
      <c r="ES1875" s="14"/>
      <c r="ET1875" s="14"/>
      <c r="EU1875" s="14"/>
      <c r="EV1875" s="14"/>
      <c r="EW1875" s="14"/>
      <c r="EX1875" s="14"/>
      <c r="EY1875" s="14"/>
      <c r="EZ1875" s="14"/>
      <c r="FA1875" s="14"/>
      <c r="FB1875" s="14"/>
      <c r="FC1875" s="14"/>
      <c r="FD1875" s="14"/>
      <c r="FE1875" s="14"/>
      <c r="FF1875" s="14"/>
      <c r="FG1875" s="14"/>
      <c r="FH1875" s="14"/>
      <c r="FI1875" s="14"/>
      <c r="FJ1875" s="14"/>
      <c r="FK1875" s="14"/>
      <c r="FL1875" s="14"/>
      <c r="FM1875" s="14"/>
      <c r="FN1875" s="14"/>
      <c r="FO1875" s="14"/>
      <c r="FP1875" s="14"/>
      <c r="FQ1875" s="14"/>
      <c r="FR1875" s="14"/>
      <c r="FS1875" s="14"/>
      <c r="FT1875" s="14"/>
      <c r="FU1875" s="14"/>
      <c r="FV1875" s="14"/>
      <c r="FW1875" s="14"/>
      <c r="FX1875" s="14"/>
      <c r="FY1875" s="14"/>
      <c r="FZ1875" s="14"/>
      <c r="GA1875" s="14"/>
      <c r="GB1875" s="14"/>
      <c r="GC1875" s="14"/>
      <c r="GD1875" s="14"/>
      <c r="GE1875" s="14"/>
      <c r="GF1875" s="14"/>
      <c r="GG1875" s="14"/>
      <c r="GH1875" s="14"/>
      <c r="GI1875" s="14"/>
      <c r="GJ1875" s="14"/>
      <c r="GK1875" s="14"/>
      <c r="GL1875" s="14"/>
      <c r="GM1875" s="14"/>
      <c r="GN1875" s="14"/>
      <c r="GO1875" s="14"/>
      <c r="GP1875" s="14"/>
      <c r="GQ1875" s="14"/>
      <c r="GR1875" s="14"/>
      <c r="GS1875" s="14"/>
      <c r="GT1875" s="14"/>
      <c r="GU1875" s="14"/>
      <c r="GV1875" s="14"/>
      <c r="GW1875" s="14"/>
      <c r="GX1875" s="14"/>
      <c r="GY1875" s="14"/>
      <c r="GZ1875" s="14"/>
      <c r="HA1875" s="14"/>
      <c r="HB1875" s="14"/>
      <c r="HC1875" s="14"/>
      <c r="HD1875" s="14"/>
      <c r="HE1875" s="14"/>
      <c r="HF1875" s="14"/>
      <c r="HG1875" s="14"/>
      <c r="HH1875" s="14"/>
      <c r="HI1875" s="14"/>
      <c r="HJ1875" s="14"/>
      <c r="HK1875" s="14"/>
      <c r="HL1875" s="14"/>
      <c r="HM1875" s="14"/>
      <c r="HN1875" s="14"/>
      <c r="HO1875" s="14"/>
      <c r="HP1875" s="14"/>
      <c r="HQ1875" s="14"/>
      <c r="HR1875" s="14"/>
      <c r="HS1875" s="14"/>
      <c r="HT1875" s="14"/>
      <c r="HU1875" s="14"/>
      <c r="HV1875" s="14"/>
      <c r="HW1875" s="14"/>
      <c r="HX1875" s="14"/>
      <c r="HY1875" s="14"/>
      <c r="HZ1875" s="14"/>
      <c r="IA1875" s="14"/>
      <c r="IB1875" s="14"/>
      <c r="IC1875" s="14"/>
      <c r="ID1875" s="14"/>
      <c r="IE1875" s="14"/>
      <c r="IF1875" s="14"/>
      <c r="IG1875" s="14"/>
      <c r="IH1875" s="14"/>
      <c r="II1875" s="14"/>
      <c r="IJ1875" s="14"/>
      <c r="IK1875" s="14"/>
      <c r="IL1875" s="14"/>
      <c r="IM1875" s="14"/>
    </row>
    <row r="1876" spans="1:247" s="13" customFormat="1" ht="27.75" customHeight="1">
      <c r="A1876" s="94" t="s">
        <v>1171</v>
      </c>
      <c r="B1876" s="93" t="s">
        <v>1123</v>
      </c>
      <c r="C1876" s="95" t="s">
        <v>1172</v>
      </c>
      <c r="D1876" s="93"/>
      <c r="E1876" s="24" t="s">
        <v>23</v>
      </c>
      <c r="F1876" s="116">
        <v>7.7</v>
      </c>
      <c r="G1876" s="117">
        <v>3.21</v>
      </c>
      <c r="H1876" s="50" t="s">
        <v>792</v>
      </c>
      <c r="I1876" s="50" t="s">
        <v>354</v>
      </c>
      <c r="J1876" s="62"/>
      <c r="K1876" s="36">
        <v>1</v>
      </c>
      <c r="L1876" s="107"/>
      <c r="M1876" s="107"/>
      <c r="N1876" s="107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F1876" s="14"/>
      <c r="AG1876" s="14"/>
      <c r="AH1876" s="14"/>
      <c r="AI1876" s="14"/>
      <c r="AJ1876" s="14"/>
      <c r="AK1876" s="14"/>
      <c r="AL1876" s="14"/>
      <c r="AM1876" s="14"/>
      <c r="AN1876" s="14"/>
      <c r="AO1876" s="14"/>
      <c r="AP1876" s="14"/>
      <c r="AQ1876" s="14"/>
      <c r="AR1876" s="14"/>
      <c r="AS1876" s="14"/>
      <c r="AT1876" s="14"/>
      <c r="AU1876" s="14"/>
      <c r="AV1876" s="14"/>
      <c r="AW1876" s="14"/>
      <c r="AX1876" s="14"/>
      <c r="AY1876" s="14"/>
      <c r="AZ1876" s="14"/>
      <c r="BA1876" s="14"/>
      <c r="BB1876" s="14"/>
      <c r="BC1876" s="14"/>
      <c r="BD1876" s="14"/>
      <c r="BE1876" s="14"/>
      <c r="BF1876" s="14"/>
      <c r="BG1876" s="14"/>
      <c r="BH1876" s="14"/>
      <c r="BI1876" s="14"/>
      <c r="BJ1876" s="14"/>
      <c r="BK1876" s="14"/>
      <c r="BL1876" s="14"/>
      <c r="BM1876" s="14"/>
      <c r="BN1876" s="14"/>
      <c r="BO1876" s="14"/>
      <c r="BP1876" s="14"/>
      <c r="BQ1876" s="14"/>
      <c r="BR1876" s="14"/>
      <c r="BS1876" s="14"/>
      <c r="BT1876" s="14"/>
      <c r="BU1876" s="14"/>
      <c r="BV1876" s="14"/>
      <c r="BW1876" s="14"/>
      <c r="BX1876" s="14"/>
      <c r="BY1876" s="14"/>
      <c r="BZ1876" s="14"/>
      <c r="CA1876" s="14"/>
      <c r="CB1876" s="14"/>
      <c r="CC1876" s="14"/>
      <c r="CD1876" s="14"/>
      <c r="CE1876" s="14"/>
      <c r="CF1876" s="14"/>
      <c r="CG1876" s="14"/>
      <c r="CH1876" s="14"/>
      <c r="CI1876" s="14"/>
      <c r="CJ1876" s="14"/>
      <c r="CK1876" s="14"/>
      <c r="CL1876" s="14"/>
      <c r="CM1876" s="14"/>
      <c r="CN1876" s="14"/>
      <c r="CO1876" s="14"/>
      <c r="CP1876" s="14"/>
      <c r="CQ1876" s="14"/>
      <c r="CR1876" s="14"/>
      <c r="CS1876" s="14"/>
      <c r="CT1876" s="14"/>
      <c r="CU1876" s="14"/>
      <c r="CV1876" s="14"/>
      <c r="CW1876" s="14"/>
      <c r="CX1876" s="14"/>
      <c r="CY1876" s="14"/>
      <c r="CZ1876" s="14"/>
      <c r="DA1876" s="14"/>
      <c r="DB1876" s="14"/>
      <c r="DC1876" s="14"/>
      <c r="DD1876" s="14"/>
      <c r="DE1876" s="14"/>
      <c r="DF1876" s="14"/>
      <c r="DG1876" s="14"/>
      <c r="DH1876" s="14"/>
      <c r="DI1876" s="14"/>
      <c r="DJ1876" s="14"/>
      <c r="DK1876" s="14"/>
      <c r="DL1876" s="14"/>
      <c r="DM1876" s="14"/>
      <c r="DN1876" s="14"/>
      <c r="DO1876" s="14"/>
      <c r="DP1876" s="14"/>
      <c r="DQ1876" s="14"/>
      <c r="DR1876" s="14"/>
      <c r="DS1876" s="14"/>
      <c r="DT1876" s="14"/>
      <c r="DU1876" s="14"/>
      <c r="DV1876" s="14"/>
      <c r="DW1876" s="14"/>
      <c r="DX1876" s="14"/>
      <c r="DY1876" s="14"/>
      <c r="DZ1876" s="14"/>
      <c r="EA1876" s="14"/>
      <c r="EB1876" s="14"/>
      <c r="EC1876" s="14"/>
      <c r="ED1876" s="14"/>
      <c r="EE1876" s="14"/>
      <c r="EF1876" s="14"/>
      <c r="EG1876" s="14"/>
      <c r="EH1876" s="14"/>
      <c r="EI1876" s="14"/>
      <c r="EJ1876" s="14"/>
      <c r="EK1876" s="14"/>
      <c r="EL1876" s="14"/>
      <c r="EM1876" s="14"/>
      <c r="EN1876" s="14"/>
      <c r="EO1876" s="14"/>
      <c r="EP1876" s="14"/>
      <c r="EQ1876" s="14"/>
      <c r="ER1876" s="14"/>
      <c r="ES1876" s="14"/>
      <c r="ET1876" s="14"/>
      <c r="EU1876" s="14"/>
      <c r="EV1876" s="14"/>
      <c r="EW1876" s="14"/>
      <c r="EX1876" s="14"/>
      <c r="EY1876" s="14"/>
      <c r="EZ1876" s="14"/>
      <c r="FA1876" s="14"/>
      <c r="FB1876" s="14"/>
      <c r="FC1876" s="14"/>
      <c r="FD1876" s="14"/>
      <c r="FE1876" s="14"/>
      <c r="FF1876" s="14"/>
      <c r="FG1876" s="14"/>
      <c r="FH1876" s="14"/>
      <c r="FI1876" s="14"/>
      <c r="FJ1876" s="14"/>
      <c r="FK1876" s="14"/>
      <c r="FL1876" s="14"/>
      <c r="FM1876" s="14"/>
      <c r="FN1876" s="14"/>
      <c r="FO1876" s="14"/>
      <c r="FP1876" s="14"/>
      <c r="FQ1876" s="14"/>
      <c r="FR1876" s="14"/>
      <c r="FS1876" s="14"/>
      <c r="FT1876" s="14"/>
      <c r="FU1876" s="14"/>
      <c r="FV1876" s="14"/>
      <c r="FW1876" s="14"/>
      <c r="FX1876" s="14"/>
      <c r="FY1876" s="14"/>
      <c r="FZ1876" s="14"/>
      <c r="GA1876" s="14"/>
      <c r="GB1876" s="14"/>
      <c r="GC1876" s="14"/>
      <c r="GD1876" s="14"/>
      <c r="GE1876" s="14"/>
      <c r="GF1876" s="14"/>
      <c r="GG1876" s="14"/>
      <c r="GH1876" s="14"/>
      <c r="GI1876" s="14"/>
      <c r="GJ1876" s="14"/>
      <c r="GK1876" s="14"/>
      <c r="GL1876" s="14"/>
      <c r="GM1876" s="14"/>
      <c r="GN1876" s="14"/>
      <c r="GO1876" s="14"/>
      <c r="GP1876" s="14"/>
      <c r="GQ1876" s="14"/>
      <c r="GR1876" s="14"/>
      <c r="GS1876" s="14"/>
      <c r="GT1876" s="14"/>
      <c r="GU1876" s="14"/>
      <c r="GV1876" s="14"/>
      <c r="GW1876" s="14"/>
      <c r="GX1876" s="14"/>
      <c r="GY1876" s="14"/>
      <c r="GZ1876" s="14"/>
      <c r="HA1876" s="14"/>
      <c r="HB1876" s="14"/>
      <c r="HC1876" s="14"/>
      <c r="HD1876" s="14"/>
      <c r="HE1876" s="14"/>
      <c r="HF1876" s="14"/>
      <c r="HG1876" s="14"/>
      <c r="HH1876" s="14"/>
      <c r="HI1876" s="14"/>
      <c r="HJ1876" s="14"/>
      <c r="HK1876" s="14"/>
      <c r="HL1876" s="14"/>
      <c r="HM1876" s="14"/>
      <c r="HN1876" s="14"/>
      <c r="HO1876" s="14"/>
      <c r="HP1876" s="14"/>
      <c r="HQ1876" s="14"/>
      <c r="HR1876" s="14"/>
      <c r="HS1876" s="14"/>
      <c r="HT1876" s="14"/>
      <c r="HU1876" s="14"/>
      <c r="HV1876" s="14"/>
      <c r="HW1876" s="14"/>
      <c r="HX1876" s="14"/>
      <c r="HY1876" s="14"/>
      <c r="HZ1876" s="14"/>
      <c r="IA1876" s="14"/>
      <c r="IB1876" s="14"/>
      <c r="IC1876" s="14"/>
      <c r="ID1876" s="14"/>
      <c r="IE1876" s="14"/>
      <c r="IF1876" s="14"/>
      <c r="IG1876" s="14"/>
      <c r="IH1876" s="14"/>
      <c r="II1876" s="14"/>
      <c r="IJ1876" s="14"/>
      <c r="IK1876" s="14"/>
      <c r="IL1876" s="14"/>
      <c r="IM1876" s="14"/>
    </row>
    <row r="1877" spans="1:247" s="13" customFormat="1" ht="27.75" customHeight="1">
      <c r="A1877" s="94" t="s">
        <v>1171</v>
      </c>
      <c r="B1877" s="93" t="s">
        <v>388</v>
      </c>
      <c r="C1877" s="95" t="s">
        <v>1172</v>
      </c>
      <c r="D1877" s="93"/>
      <c r="E1877" s="24" t="s">
        <v>23</v>
      </c>
      <c r="F1877" s="116">
        <v>14.1</v>
      </c>
      <c r="G1877" s="117">
        <v>5.91</v>
      </c>
      <c r="H1877" s="50" t="s">
        <v>792</v>
      </c>
      <c r="I1877" s="50" t="s">
        <v>354</v>
      </c>
      <c r="J1877" s="62"/>
      <c r="K1877" s="36">
        <v>2</v>
      </c>
      <c r="L1877" s="107"/>
      <c r="M1877" s="107"/>
      <c r="N1877" s="107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F1877" s="14"/>
      <c r="AG1877" s="14"/>
      <c r="AH1877" s="14"/>
      <c r="AI1877" s="14"/>
      <c r="AJ1877" s="14"/>
      <c r="AK1877" s="14"/>
      <c r="AL1877" s="14"/>
      <c r="AM1877" s="14"/>
      <c r="AN1877" s="14"/>
      <c r="AO1877" s="14"/>
      <c r="AP1877" s="14"/>
      <c r="AQ1877" s="14"/>
      <c r="AR1877" s="14"/>
      <c r="AS1877" s="14"/>
      <c r="AT1877" s="14"/>
      <c r="AU1877" s="14"/>
      <c r="AV1877" s="14"/>
      <c r="AW1877" s="14"/>
      <c r="AX1877" s="14"/>
      <c r="AY1877" s="14"/>
      <c r="AZ1877" s="14"/>
      <c r="BA1877" s="14"/>
      <c r="BB1877" s="14"/>
      <c r="BC1877" s="14"/>
      <c r="BD1877" s="14"/>
      <c r="BE1877" s="14"/>
      <c r="BF1877" s="14"/>
      <c r="BG1877" s="14"/>
      <c r="BH1877" s="14"/>
      <c r="BI1877" s="14"/>
      <c r="BJ1877" s="14"/>
      <c r="BK1877" s="14"/>
      <c r="BL1877" s="14"/>
      <c r="BM1877" s="14"/>
      <c r="BN1877" s="14"/>
      <c r="BO1877" s="14"/>
      <c r="BP1877" s="14"/>
      <c r="BQ1877" s="14"/>
      <c r="BR1877" s="14"/>
      <c r="BS1877" s="14"/>
      <c r="BT1877" s="14"/>
      <c r="BU1877" s="14"/>
      <c r="BV1877" s="14"/>
      <c r="BW1877" s="14"/>
      <c r="BX1877" s="14"/>
      <c r="BY1877" s="14"/>
      <c r="BZ1877" s="14"/>
      <c r="CA1877" s="14"/>
      <c r="CB1877" s="14"/>
      <c r="CC1877" s="14"/>
      <c r="CD1877" s="14"/>
      <c r="CE1877" s="14"/>
      <c r="CF1877" s="14"/>
      <c r="CG1877" s="14"/>
      <c r="CH1877" s="14"/>
      <c r="CI1877" s="14"/>
      <c r="CJ1877" s="14"/>
      <c r="CK1877" s="14"/>
      <c r="CL1877" s="14"/>
      <c r="CM1877" s="14"/>
      <c r="CN1877" s="14"/>
      <c r="CO1877" s="14"/>
      <c r="CP1877" s="14"/>
      <c r="CQ1877" s="14"/>
      <c r="CR1877" s="14"/>
      <c r="CS1877" s="14"/>
      <c r="CT1877" s="14"/>
      <c r="CU1877" s="14"/>
      <c r="CV1877" s="14"/>
      <c r="CW1877" s="14"/>
      <c r="CX1877" s="14"/>
      <c r="CY1877" s="14"/>
      <c r="CZ1877" s="14"/>
      <c r="DA1877" s="14"/>
      <c r="DB1877" s="14"/>
      <c r="DC1877" s="14"/>
      <c r="DD1877" s="14"/>
      <c r="DE1877" s="14"/>
      <c r="DF1877" s="14"/>
      <c r="DG1877" s="14"/>
      <c r="DH1877" s="14"/>
      <c r="DI1877" s="14"/>
      <c r="DJ1877" s="14"/>
      <c r="DK1877" s="14"/>
      <c r="DL1877" s="14"/>
      <c r="DM1877" s="14"/>
      <c r="DN1877" s="14"/>
      <c r="DO1877" s="14"/>
      <c r="DP1877" s="14"/>
      <c r="DQ1877" s="14"/>
      <c r="DR1877" s="14"/>
      <c r="DS1877" s="14"/>
      <c r="DT1877" s="14"/>
      <c r="DU1877" s="14"/>
      <c r="DV1877" s="14"/>
      <c r="DW1877" s="14"/>
      <c r="DX1877" s="14"/>
      <c r="DY1877" s="14"/>
      <c r="DZ1877" s="14"/>
      <c r="EA1877" s="14"/>
      <c r="EB1877" s="14"/>
      <c r="EC1877" s="14"/>
      <c r="ED1877" s="14"/>
      <c r="EE1877" s="14"/>
      <c r="EF1877" s="14"/>
      <c r="EG1877" s="14"/>
      <c r="EH1877" s="14"/>
      <c r="EI1877" s="14"/>
      <c r="EJ1877" s="14"/>
      <c r="EK1877" s="14"/>
      <c r="EL1877" s="14"/>
      <c r="EM1877" s="14"/>
      <c r="EN1877" s="14"/>
      <c r="EO1877" s="14"/>
      <c r="EP1877" s="14"/>
      <c r="EQ1877" s="14"/>
      <c r="ER1877" s="14"/>
      <c r="ES1877" s="14"/>
      <c r="ET1877" s="14"/>
      <c r="EU1877" s="14"/>
      <c r="EV1877" s="14"/>
      <c r="EW1877" s="14"/>
      <c r="EX1877" s="14"/>
      <c r="EY1877" s="14"/>
      <c r="EZ1877" s="14"/>
      <c r="FA1877" s="14"/>
      <c r="FB1877" s="14"/>
      <c r="FC1877" s="14"/>
      <c r="FD1877" s="14"/>
      <c r="FE1877" s="14"/>
      <c r="FF1877" s="14"/>
      <c r="FG1877" s="14"/>
      <c r="FH1877" s="14"/>
      <c r="FI1877" s="14"/>
      <c r="FJ1877" s="14"/>
      <c r="FK1877" s="14"/>
      <c r="FL1877" s="14"/>
      <c r="FM1877" s="14"/>
      <c r="FN1877" s="14"/>
      <c r="FO1877" s="14"/>
      <c r="FP1877" s="14"/>
      <c r="FQ1877" s="14"/>
      <c r="FR1877" s="14"/>
      <c r="FS1877" s="14"/>
      <c r="FT1877" s="14"/>
      <c r="FU1877" s="14"/>
      <c r="FV1877" s="14"/>
      <c r="FW1877" s="14"/>
      <c r="FX1877" s="14"/>
      <c r="FY1877" s="14"/>
      <c r="FZ1877" s="14"/>
      <c r="GA1877" s="14"/>
      <c r="GB1877" s="14"/>
      <c r="GC1877" s="14"/>
      <c r="GD1877" s="14"/>
      <c r="GE1877" s="14"/>
      <c r="GF1877" s="14"/>
      <c r="GG1877" s="14"/>
      <c r="GH1877" s="14"/>
      <c r="GI1877" s="14"/>
      <c r="GJ1877" s="14"/>
      <c r="GK1877" s="14"/>
      <c r="GL1877" s="14"/>
      <c r="GM1877" s="14"/>
      <c r="GN1877" s="14"/>
      <c r="GO1877" s="14"/>
      <c r="GP1877" s="14"/>
      <c r="GQ1877" s="14"/>
      <c r="GR1877" s="14"/>
      <c r="GS1877" s="14"/>
      <c r="GT1877" s="14"/>
      <c r="GU1877" s="14"/>
      <c r="GV1877" s="14"/>
      <c r="GW1877" s="14"/>
      <c r="GX1877" s="14"/>
      <c r="GY1877" s="14"/>
      <c r="GZ1877" s="14"/>
      <c r="HA1877" s="14"/>
      <c r="HB1877" s="14"/>
      <c r="HC1877" s="14"/>
      <c r="HD1877" s="14"/>
      <c r="HE1877" s="14"/>
      <c r="HF1877" s="14"/>
      <c r="HG1877" s="14"/>
      <c r="HH1877" s="14"/>
      <c r="HI1877" s="14"/>
      <c r="HJ1877" s="14"/>
      <c r="HK1877" s="14"/>
      <c r="HL1877" s="14"/>
      <c r="HM1877" s="14"/>
      <c r="HN1877" s="14"/>
      <c r="HO1877" s="14"/>
      <c r="HP1877" s="14"/>
      <c r="HQ1877" s="14"/>
      <c r="HR1877" s="14"/>
      <c r="HS1877" s="14"/>
      <c r="HT1877" s="14"/>
      <c r="HU1877" s="14"/>
      <c r="HV1877" s="14"/>
      <c r="HW1877" s="14"/>
      <c r="HX1877" s="14"/>
      <c r="HY1877" s="14"/>
      <c r="HZ1877" s="14"/>
      <c r="IA1877" s="14"/>
      <c r="IB1877" s="14"/>
      <c r="IC1877" s="14"/>
      <c r="ID1877" s="14"/>
      <c r="IE1877" s="14"/>
      <c r="IF1877" s="14"/>
      <c r="IG1877" s="14"/>
      <c r="IH1877" s="14"/>
      <c r="II1877" s="14"/>
      <c r="IJ1877" s="14"/>
      <c r="IK1877" s="14"/>
      <c r="IL1877" s="14"/>
      <c r="IM1877" s="14"/>
    </row>
    <row r="1878" spans="1:247" s="13" customFormat="1" ht="132" customHeight="1">
      <c r="A1878" s="94" t="s">
        <v>1183</v>
      </c>
      <c r="B1878" s="118" t="s">
        <v>1184</v>
      </c>
      <c r="C1878" s="93" t="s">
        <v>1185</v>
      </c>
      <c r="D1878" s="93"/>
      <c r="E1878" s="93"/>
      <c r="F1878" s="116">
        <v>250.2</v>
      </c>
      <c r="G1878" s="117">
        <v>250.2</v>
      </c>
      <c r="H1878" s="20" t="s">
        <v>628</v>
      </c>
      <c r="I1878" s="50" t="s">
        <v>629</v>
      </c>
      <c r="J1878" s="62">
        <v>8</v>
      </c>
      <c r="K1878" s="36"/>
      <c r="L1878" s="107"/>
      <c r="M1878" s="107"/>
      <c r="N1878" s="107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F1878" s="14"/>
      <c r="AG1878" s="14"/>
      <c r="AH1878" s="14"/>
      <c r="AI1878" s="14"/>
      <c r="AJ1878" s="14"/>
      <c r="AK1878" s="14"/>
      <c r="AL1878" s="14"/>
      <c r="AM1878" s="14"/>
      <c r="AN1878" s="14"/>
      <c r="AO1878" s="14"/>
      <c r="AP1878" s="14"/>
      <c r="AQ1878" s="14"/>
      <c r="AR1878" s="14"/>
      <c r="AS1878" s="14"/>
      <c r="AT1878" s="14"/>
      <c r="AU1878" s="14"/>
      <c r="AV1878" s="14"/>
      <c r="AW1878" s="14"/>
      <c r="AX1878" s="14"/>
      <c r="AY1878" s="14"/>
      <c r="AZ1878" s="14"/>
      <c r="BA1878" s="14"/>
      <c r="BB1878" s="14"/>
      <c r="BC1878" s="14"/>
      <c r="BD1878" s="14"/>
      <c r="BE1878" s="14"/>
      <c r="BF1878" s="14"/>
      <c r="BG1878" s="14"/>
      <c r="BH1878" s="14"/>
      <c r="BI1878" s="14"/>
      <c r="BJ1878" s="14"/>
      <c r="BK1878" s="14"/>
      <c r="BL1878" s="14"/>
      <c r="BM1878" s="14"/>
      <c r="BN1878" s="14"/>
      <c r="BO1878" s="14"/>
      <c r="BP1878" s="14"/>
      <c r="BQ1878" s="14"/>
      <c r="BR1878" s="14"/>
      <c r="BS1878" s="14"/>
      <c r="BT1878" s="14"/>
      <c r="BU1878" s="14"/>
      <c r="BV1878" s="14"/>
      <c r="BW1878" s="14"/>
      <c r="BX1878" s="14"/>
      <c r="BY1878" s="14"/>
      <c r="BZ1878" s="14"/>
      <c r="CA1878" s="14"/>
      <c r="CB1878" s="14"/>
      <c r="CC1878" s="14"/>
      <c r="CD1878" s="14"/>
      <c r="CE1878" s="14"/>
      <c r="CF1878" s="14"/>
      <c r="CG1878" s="14"/>
      <c r="CH1878" s="14"/>
      <c r="CI1878" s="14"/>
      <c r="CJ1878" s="14"/>
      <c r="CK1878" s="14"/>
      <c r="CL1878" s="14"/>
      <c r="CM1878" s="14"/>
      <c r="CN1878" s="14"/>
      <c r="CO1878" s="14"/>
      <c r="CP1878" s="14"/>
      <c r="CQ1878" s="14"/>
      <c r="CR1878" s="14"/>
      <c r="CS1878" s="14"/>
      <c r="CT1878" s="14"/>
      <c r="CU1878" s="14"/>
      <c r="CV1878" s="14"/>
      <c r="CW1878" s="14"/>
      <c r="CX1878" s="14"/>
      <c r="CY1878" s="14"/>
      <c r="CZ1878" s="14"/>
      <c r="DA1878" s="14"/>
      <c r="DB1878" s="14"/>
      <c r="DC1878" s="14"/>
      <c r="DD1878" s="14"/>
      <c r="DE1878" s="14"/>
      <c r="DF1878" s="14"/>
      <c r="DG1878" s="14"/>
      <c r="DH1878" s="14"/>
      <c r="DI1878" s="14"/>
      <c r="DJ1878" s="14"/>
      <c r="DK1878" s="14"/>
      <c r="DL1878" s="14"/>
      <c r="DM1878" s="14"/>
      <c r="DN1878" s="14"/>
      <c r="DO1878" s="14"/>
      <c r="DP1878" s="14"/>
      <c r="DQ1878" s="14"/>
      <c r="DR1878" s="14"/>
      <c r="DS1878" s="14"/>
      <c r="DT1878" s="14"/>
      <c r="DU1878" s="14"/>
      <c r="DV1878" s="14"/>
      <c r="DW1878" s="14"/>
      <c r="DX1878" s="14"/>
      <c r="DY1878" s="14"/>
      <c r="DZ1878" s="14"/>
      <c r="EA1878" s="14"/>
      <c r="EB1878" s="14"/>
      <c r="EC1878" s="14"/>
      <c r="ED1878" s="14"/>
      <c r="EE1878" s="14"/>
      <c r="EF1878" s="14"/>
      <c r="EG1878" s="14"/>
      <c r="EH1878" s="14"/>
      <c r="EI1878" s="14"/>
      <c r="EJ1878" s="14"/>
      <c r="EK1878" s="14"/>
      <c r="EL1878" s="14"/>
      <c r="EM1878" s="14"/>
      <c r="EN1878" s="14"/>
      <c r="EO1878" s="14"/>
      <c r="EP1878" s="14"/>
      <c r="EQ1878" s="14"/>
      <c r="ER1878" s="14"/>
      <c r="ES1878" s="14"/>
      <c r="ET1878" s="14"/>
      <c r="EU1878" s="14"/>
      <c r="EV1878" s="14"/>
      <c r="EW1878" s="14"/>
      <c r="EX1878" s="14"/>
      <c r="EY1878" s="14"/>
      <c r="EZ1878" s="14"/>
      <c r="FA1878" s="14"/>
      <c r="FB1878" s="14"/>
      <c r="FC1878" s="14"/>
      <c r="FD1878" s="14"/>
      <c r="FE1878" s="14"/>
      <c r="FF1878" s="14"/>
      <c r="FG1878" s="14"/>
      <c r="FH1878" s="14"/>
      <c r="FI1878" s="14"/>
      <c r="FJ1878" s="14"/>
      <c r="FK1878" s="14"/>
      <c r="FL1878" s="14"/>
      <c r="FM1878" s="14"/>
      <c r="FN1878" s="14"/>
      <c r="FO1878" s="14"/>
      <c r="FP1878" s="14"/>
      <c r="FQ1878" s="14"/>
      <c r="FR1878" s="14"/>
      <c r="FS1878" s="14"/>
      <c r="FT1878" s="14"/>
      <c r="FU1878" s="14"/>
      <c r="FV1878" s="14"/>
      <c r="FW1878" s="14"/>
      <c r="FX1878" s="14"/>
      <c r="FY1878" s="14"/>
      <c r="FZ1878" s="14"/>
      <c r="GA1878" s="14"/>
      <c r="GB1878" s="14"/>
      <c r="GC1878" s="14"/>
      <c r="GD1878" s="14"/>
      <c r="GE1878" s="14"/>
      <c r="GF1878" s="14"/>
      <c r="GG1878" s="14"/>
      <c r="GH1878" s="14"/>
      <c r="GI1878" s="14"/>
      <c r="GJ1878" s="14"/>
      <c r="GK1878" s="14"/>
      <c r="GL1878" s="14"/>
      <c r="GM1878" s="14"/>
      <c r="GN1878" s="14"/>
      <c r="GO1878" s="14"/>
      <c r="GP1878" s="14"/>
      <c r="GQ1878" s="14"/>
      <c r="GR1878" s="14"/>
      <c r="GS1878" s="14"/>
      <c r="GT1878" s="14"/>
      <c r="GU1878" s="14"/>
      <c r="GV1878" s="14"/>
      <c r="GW1878" s="14"/>
      <c r="GX1878" s="14"/>
      <c r="GY1878" s="14"/>
      <c r="GZ1878" s="14"/>
      <c r="HA1878" s="14"/>
      <c r="HB1878" s="14"/>
      <c r="HC1878" s="14"/>
      <c r="HD1878" s="14"/>
      <c r="HE1878" s="14"/>
      <c r="HF1878" s="14"/>
      <c r="HG1878" s="14"/>
      <c r="HH1878" s="14"/>
      <c r="HI1878" s="14"/>
      <c r="HJ1878" s="14"/>
      <c r="HK1878" s="14"/>
      <c r="HL1878" s="14"/>
      <c r="HM1878" s="14"/>
      <c r="HN1878" s="14"/>
      <c r="HO1878" s="14"/>
      <c r="HP1878" s="14"/>
      <c r="HQ1878" s="14"/>
      <c r="HR1878" s="14"/>
      <c r="HS1878" s="14"/>
      <c r="HT1878" s="14"/>
      <c r="HU1878" s="14"/>
      <c r="HV1878" s="14"/>
      <c r="HW1878" s="14"/>
      <c r="HX1878" s="14"/>
      <c r="HY1878" s="14"/>
      <c r="HZ1878" s="14"/>
      <c r="IA1878" s="14"/>
      <c r="IB1878" s="14"/>
      <c r="IC1878" s="14"/>
      <c r="ID1878" s="14"/>
      <c r="IE1878" s="14"/>
      <c r="IF1878" s="14"/>
      <c r="IG1878" s="14"/>
      <c r="IH1878" s="14"/>
      <c r="II1878" s="14"/>
      <c r="IJ1878" s="14"/>
      <c r="IK1878" s="14"/>
      <c r="IL1878" s="14"/>
      <c r="IM1878" s="14"/>
    </row>
    <row r="1879" spans="1:14" s="2" customFormat="1" ht="27.75" customHeight="1">
      <c r="A1879" s="20" t="s">
        <v>1186</v>
      </c>
      <c r="B1879" s="50"/>
      <c r="C1879" s="50"/>
      <c r="D1879" s="50"/>
      <c r="E1879" s="50"/>
      <c r="F1879" s="50"/>
      <c r="G1879" s="50"/>
      <c r="H1879" s="50"/>
      <c r="I1879" s="50" t="s">
        <v>223</v>
      </c>
      <c r="J1879" s="102"/>
      <c r="K1879" s="102"/>
      <c r="L1879" s="33"/>
      <c r="M1879" s="33"/>
      <c r="N1879" s="33"/>
    </row>
    <row r="1880" spans="1:14" s="2" customFormat="1" ht="48" customHeight="1">
      <c r="A1880" s="16" t="s">
        <v>1187</v>
      </c>
      <c r="B1880" s="20"/>
      <c r="C1880" s="20" t="s">
        <v>1188</v>
      </c>
      <c r="D1880" s="20"/>
      <c r="E1880" s="20"/>
      <c r="F1880" s="20">
        <f>SUM(F1881:F1887)</f>
        <v>13630.779999999999</v>
      </c>
      <c r="G1880" s="20">
        <f>SUM(G1881:G1887)</f>
        <v>4237.8</v>
      </c>
      <c r="H1880" s="20">
        <f>SUM(H1881:H1885)</f>
        <v>0</v>
      </c>
      <c r="I1880" s="20">
        <f>SUM(I1881:I1885)</f>
        <v>0</v>
      </c>
      <c r="J1880" s="32">
        <f>SUM(J1881:J1885)</f>
        <v>7</v>
      </c>
      <c r="K1880" s="32">
        <f>SUM(K1881:K1885)</f>
        <v>0</v>
      </c>
      <c r="L1880" s="33"/>
      <c r="M1880" s="33"/>
      <c r="N1880" s="33"/>
    </row>
    <row r="1881" spans="1:14" s="2" customFormat="1" ht="42.75" customHeight="1">
      <c r="A1881" s="20" t="s">
        <v>1189</v>
      </c>
      <c r="B1881" s="20" t="s">
        <v>1190</v>
      </c>
      <c r="C1881" s="20" t="s">
        <v>1191</v>
      </c>
      <c r="D1881" s="20" t="s">
        <v>1192</v>
      </c>
      <c r="E1881" s="20" t="s">
        <v>23</v>
      </c>
      <c r="F1881" s="20">
        <v>1842.61</v>
      </c>
      <c r="G1881" s="20">
        <v>447.81</v>
      </c>
      <c r="H1881" s="20" t="s">
        <v>1193</v>
      </c>
      <c r="I1881" s="20" t="s">
        <v>1194</v>
      </c>
      <c r="J1881" s="32">
        <v>2</v>
      </c>
      <c r="K1881" s="32"/>
      <c r="L1881" s="33"/>
      <c r="M1881" s="33"/>
      <c r="N1881" s="33"/>
    </row>
    <row r="1882" spans="1:14" s="2" customFormat="1" ht="42.75" customHeight="1">
      <c r="A1882" s="20" t="s">
        <v>1189</v>
      </c>
      <c r="B1882" s="20" t="s">
        <v>1195</v>
      </c>
      <c r="C1882" s="20" t="s">
        <v>1196</v>
      </c>
      <c r="D1882" s="20" t="s">
        <v>1192</v>
      </c>
      <c r="E1882" s="20" t="s">
        <v>23</v>
      </c>
      <c r="F1882" s="20">
        <v>1793.46</v>
      </c>
      <c r="G1882" s="20">
        <v>435.87</v>
      </c>
      <c r="H1882" s="20" t="s">
        <v>1193</v>
      </c>
      <c r="I1882" s="20" t="s">
        <v>1194</v>
      </c>
      <c r="J1882" s="32">
        <v>1</v>
      </c>
      <c r="K1882" s="32"/>
      <c r="L1882" s="33"/>
      <c r="M1882" s="33"/>
      <c r="N1882" s="33"/>
    </row>
    <row r="1883" spans="1:14" s="2" customFormat="1" ht="37.5" customHeight="1">
      <c r="A1883" s="20" t="s">
        <v>1189</v>
      </c>
      <c r="B1883" s="20" t="s">
        <v>1197</v>
      </c>
      <c r="C1883" s="20" t="s">
        <v>1198</v>
      </c>
      <c r="D1883" s="20" t="s">
        <v>1192</v>
      </c>
      <c r="E1883" s="20" t="s">
        <v>23</v>
      </c>
      <c r="F1883" s="20">
        <v>2183.74</v>
      </c>
      <c r="G1883" s="20">
        <v>530.72</v>
      </c>
      <c r="H1883" s="20" t="s">
        <v>1193</v>
      </c>
      <c r="I1883" s="20" t="s">
        <v>1194</v>
      </c>
      <c r="J1883" s="32">
        <v>1</v>
      </c>
      <c r="K1883" s="32"/>
      <c r="L1883" s="33"/>
      <c r="M1883" s="33"/>
      <c r="N1883" s="33"/>
    </row>
    <row r="1884" spans="1:14" s="2" customFormat="1" ht="36" customHeight="1">
      <c r="A1884" s="20" t="s">
        <v>1189</v>
      </c>
      <c r="B1884" s="20" t="s">
        <v>1199</v>
      </c>
      <c r="C1884" s="20" t="s">
        <v>1200</v>
      </c>
      <c r="D1884" s="20" t="s">
        <v>1192</v>
      </c>
      <c r="E1884" s="20" t="s">
        <v>23</v>
      </c>
      <c r="F1884" s="20">
        <v>2080.1</v>
      </c>
      <c r="G1884" s="20">
        <v>505.53</v>
      </c>
      <c r="H1884" s="20" t="s">
        <v>1193</v>
      </c>
      <c r="I1884" s="20" t="s">
        <v>1194</v>
      </c>
      <c r="J1884" s="32">
        <v>1</v>
      </c>
      <c r="K1884" s="32"/>
      <c r="L1884" s="33"/>
      <c r="M1884" s="33"/>
      <c r="N1884" s="33"/>
    </row>
    <row r="1885" spans="1:14" s="2" customFormat="1" ht="40.5" customHeight="1">
      <c r="A1885" s="20" t="s">
        <v>1189</v>
      </c>
      <c r="B1885" s="20" t="s">
        <v>1201</v>
      </c>
      <c r="C1885" s="20" t="s">
        <v>1202</v>
      </c>
      <c r="D1885" s="20" t="s">
        <v>1192</v>
      </c>
      <c r="E1885" s="20" t="s">
        <v>23</v>
      </c>
      <c r="F1885" s="20">
        <v>2130.87</v>
      </c>
      <c r="G1885" s="20">
        <v>517.87</v>
      </c>
      <c r="H1885" s="20" t="s">
        <v>1193</v>
      </c>
      <c r="I1885" s="20" t="s">
        <v>1194</v>
      </c>
      <c r="J1885" s="32">
        <v>2</v>
      </c>
      <c r="K1885" s="32"/>
      <c r="L1885" s="33"/>
      <c r="M1885" s="33"/>
      <c r="N1885" s="33"/>
    </row>
    <row r="1886" spans="1:247" s="9" customFormat="1" ht="27.75" customHeight="1">
      <c r="A1886" s="126" t="s">
        <v>1203</v>
      </c>
      <c r="B1886" s="126" t="s">
        <v>1204</v>
      </c>
      <c r="C1886" s="126" t="s">
        <v>1205</v>
      </c>
      <c r="D1886" s="126"/>
      <c r="E1886" s="126"/>
      <c r="F1886" s="127">
        <v>3600</v>
      </c>
      <c r="G1886" s="48">
        <v>1300</v>
      </c>
      <c r="H1886" s="20" t="s">
        <v>1206</v>
      </c>
      <c r="I1886" s="126" t="s">
        <v>354</v>
      </c>
      <c r="J1886" s="123"/>
      <c r="K1886" s="119">
        <v>350</v>
      </c>
      <c r="L1886" s="107"/>
      <c r="M1886" s="107"/>
      <c r="N1886" s="107"/>
      <c r="O1886" s="107"/>
      <c r="P1886" s="107"/>
      <c r="Q1886" s="107"/>
      <c r="R1886" s="107"/>
      <c r="S1886" s="107"/>
      <c r="T1886" s="107"/>
      <c r="U1886" s="107"/>
      <c r="V1886" s="107"/>
      <c r="W1886" s="107"/>
      <c r="X1886" s="107"/>
      <c r="Y1886" s="107"/>
      <c r="Z1886" s="107"/>
      <c r="AA1886" s="107"/>
      <c r="AB1886" s="107"/>
      <c r="AC1886" s="107"/>
      <c r="AD1886" s="107"/>
      <c r="AE1886" s="107"/>
      <c r="AF1886" s="107"/>
      <c r="AG1886" s="107"/>
      <c r="AH1886" s="107"/>
      <c r="AI1886" s="107"/>
      <c r="AJ1886" s="107"/>
      <c r="AK1886" s="107"/>
      <c r="AL1886" s="107"/>
      <c r="AM1886" s="107"/>
      <c r="AN1886" s="107"/>
      <c r="AO1886" s="107"/>
      <c r="AP1886" s="107"/>
      <c r="AQ1886" s="107"/>
      <c r="AR1886" s="107"/>
      <c r="AS1886" s="107"/>
      <c r="AT1886" s="107"/>
      <c r="AU1886" s="107"/>
      <c r="AV1886" s="107"/>
      <c r="AW1886" s="107"/>
      <c r="AX1886" s="107"/>
      <c r="AY1886" s="107"/>
      <c r="AZ1886" s="107"/>
      <c r="BA1886" s="107"/>
      <c r="BB1886" s="107"/>
      <c r="BC1886" s="107"/>
      <c r="BD1886" s="107"/>
      <c r="BE1886" s="107"/>
      <c r="BF1886" s="107"/>
      <c r="BG1886" s="107"/>
      <c r="BH1886" s="107"/>
      <c r="BI1886" s="107"/>
      <c r="BJ1886" s="107"/>
      <c r="BK1886" s="107"/>
      <c r="BL1886" s="107"/>
      <c r="BM1886" s="107"/>
      <c r="BN1886" s="107"/>
      <c r="BO1886" s="107"/>
      <c r="BP1886" s="107"/>
      <c r="BQ1886" s="107"/>
      <c r="BR1886" s="107"/>
      <c r="BS1886" s="107"/>
      <c r="BT1886" s="107"/>
      <c r="BU1886" s="107"/>
      <c r="BV1886" s="107"/>
      <c r="BW1886" s="107"/>
      <c r="BX1886" s="107"/>
      <c r="BY1886" s="107"/>
      <c r="BZ1886" s="107"/>
      <c r="CA1886" s="107"/>
      <c r="CB1886" s="107"/>
      <c r="CC1886" s="107"/>
      <c r="CD1886" s="107"/>
      <c r="CE1886" s="107"/>
      <c r="CF1886" s="107"/>
      <c r="CG1886" s="107"/>
      <c r="CH1886" s="107"/>
      <c r="CI1886" s="107"/>
      <c r="CJ1886" s="107"/>
      <c r="CK1886" s="107"/>
      <c r="CL1886" s="107"/>
      <c r="CM1886" s="107"/>
      <c r="CN1886" s="107"/>
      <c r="CO1886" s="107"/>
      <c r="CP1886" s="107"/>
      <c r="CQ1886" s="107"/>
      <c r="CR1886" s="107"/>
      <c r="CS1886" s="107"/>
      <c r="CT1886" s="107"/>
      <c r="CU1886" s="107"/>
      <c r="CV1886" s="107"/>
      <c r="CW1886" s="107"/>
      <c r="CX1886" s="107"/>
      <c r="CY1886" s="107"/>
      <c r="CZ1886" s="107"/>
      <c r="DA1886" s="107"/>
      <c r="DB1886" s="107"/>
      <c r="DC1886" s="107"/>
      <c r="DD1886" s="107"/>
      <c r="DE1886" s="107"/>
      <c r="DF1886" s="107"/>
      <c r="DG1886" s="107"/>
      <c r="DH1886" s="107"/>
      <c r="DI1886" s="107"/>
      <c r="DJ1886" s="107"/>
      <c r="DK1886" s="107"/>
      <c r="DL1886" s="107"/>
      <c r="DM1886" s="107"/>
      <c r="DN1886" s="107"/>
      <c r="DO1886" s="107"/>
      <c r="DP1886" s="107"/>
      <c r="DQ1886" s="107"/>
      <c r="DR1886" s="107"/>
      <c r="DS1886" s="107"/>
      <c r="DT1886" s="107"/>
      <c r="DU1886" s="107"/>
      <c r="DV1886" s="107"/>
      <c r="DW1886" s="107"/>
      <c r="DX1886" s="107"/>
      <c r="DY1886" s="107"/>
      <c r="DZ1886" s="107"/>
      <c r="EA1886" s="107"/>
      <c r="EB1886" s="107"/>
      <c r="EC1886" s="107"/>
      <c r="ED1886" s="107"/>
      <c r="EE1886" s="107"/>
      <c r="EF1886" s="107"/>
      <c r="EG1886" s="107"/>
      <c r="EH1886" s="107"/>
      <c r="EI1886" s="107"/>
      <c r="EJ1886" s="107"/>
      <c r="EK1886" s="107"/>
      <c r="EL1886" s="107"/>
      <c r="EM1886" s="107"/>
      <c r="EN1886" s="107"/>
      <c r="EO1886" s="107"/>
      <c r="EP1886" s="107"/>
      <c r="EQ1886" s="107"/>
      <c r="ER1886" s="107"/>
      <c r="ES1886" s="107"/>
      <c r="ET1886" s="107"/>
      <c r="EU1886" s="107"/>
      <c r="EV1886" s="107"/>
      <c r="EW1886" s="107"/>
      <c r="EX1886" s="107"/>
      <c r="EY1886" s="107"/>
      <c r="EZ1886" s="107"/>
      <c r="FA1886" s="107"/>
      <c r="FB1886" s="107"/>
      <c r="FC1886" s="107"/>
      <c r="FD1886" s="107"/>
      <c r="FE1886" s="107"/>
      <c r="FF1886" s="107"/>
      <c r="FG1886" s="107"/>
      <c r="FH1886" s="107"/>
      <c r="FI1886" s="107"/>
      <c r="FJ1886" s="107"/>
      <c r="FK1886" s="107"/>
      <c r="FL1886" s="107"/>
      <c r="FM1886" s="107"/>
      <c r="FN1886" s="107"/>
      <c r="FO1886" s="107"/>
      <c r="FP1886" s="107"/>
      <c r="FQ1886" s="107"/>
      <c r="FR1886" s="107"/>
      <c r="FS1886" s="107"/>
      <c r="FT1886" s="107"/>
      <c r="FU1886" s="107"/>
      <c r="FV1886" s="107"/>
      <c r="FW1886" s="107"/>
      <c r="FX1886" s="107"/>
      <c r="FY1886" s="107"/>
      <c r="FZ1886" s="107"/>
      <c r="GA1886" s="107"/>
      <c r="GB1886" s="107"/>
      <c r="GC1886" s="107"/>
      <c r="GD1886" s="107"/>
      <c r="GE1886" s="107"/>
      <c r="GF1886" s="107"/>
      <c r="GG1886" s="107"/>
      <c r="GH1886" s="107"/>
      <c r="GI1886" s="107"/>
      <c r="GJ1886" s="107"/>
      <c r="GK1886" s="107"/>
      <c r="GL1886" s="107"/>
      <c r="GM1886" s="107"/>
      <c r="GN1886" s="107"/>
      <c r="GO1886" s="107"/>
      <c r="GP1886" s="107"/>
      <c r="GQ1886" s="107"/>
      <c r="GR1886" s="107"/>
      <c r="GS1886" s="107"/>
      <c r="GT1886" s="107"/>
      <c r="GU1886" s="107"/>
      <c r="GV1886" s="107"/>
      <c r="GW1886" s="107"/>
      <c r="GX1886" s="107"/>
      <c r="GY1886" s="107"/>
      <c r="GZ1886" s="107"/>
      <c r="HA1886" s="107"/>
      <c r="HB1886" s="107"/>
      <c r="HC1886" s="107"/>
      <c r="HD1886" s="107"/>
      <c r="HE1886" s="107"/>
      <c r="HF1886" s="107"/>
      <c r="HG1886" s="107"/>
      <c r="HH1886" s="107"/>
      <c r="HI1886" s="107"/>
      <c r="HJ1886" s="107"/>
      <c r="HK1886" s="107"/>
      <c r="HL1886" s="107"/>
      <c r="HM1886" s="107"/>
      <c r="HN1886" s="107"/>
      <c r="HO1886" s="107"/>
      <c r="HP1886" s="107"/>
      <c r="HQ1886" s="107"/>
      <c r="HR1886" s="107"/>
      <c r="HS1886" s="107"/>
      <c r="HT1886" s="107"/>
      <c r="HU1886" s="107"/>
      <c r="HV1886" s="107"/>
      <c r="HW1886" s="107"/>
      <c r="HX1886" s="107"/>
      <c r="HY1886" s="107"/>
      <c r="HZ1886" s="107"/>
      <c r="IA1886" s="107"/>
      <c r="IB1886" s="107"/>
      <c r="IC1886" s="107"/>
      <c r="ID1886" s="107"/>
      <c r="IE1886" s="107"/>
      <c r="IF1886" s="107"/>
      <c r="IG1886" s="107"/>
      <c r="IH1886" s="107"/>
      <c r="II1886" s="107"/>
      <c r="IJ1886" s="107"/>
      <c r="IK1886" s="107"/>
      <c r="IL1886" s="108"/>
      <c r="IM1886" s="108"/>
    </row>
    <row r="1887" spans="1:247" s="9" customFormat="1" ht="27.75" customHeight="1">
      <c r="A1887" s="126"/>
      <c r="B1887" s="126"/>
      <c r="C1887" s="126"/>
      <c r="D1887" s="126"/>
      <c r="E1887" s="126"/>
      <c r="F1887" s="127"/>
      <c r="G1887" s="48">
        <v>500</v>
      </c>
      <c r="H1887" s="20" t="s">
        <v>748</v>
      </c>
      <c r="I1887" s="126"/>
      <c r="J1887" s="123"/>
      <c r="K1887" s="119"/>
      <c r="L1887" s="107"/>
      <c r="M1887" s="107"/>
      <c r="N1887" s="107"/>
      <c r="O1887" s="107"/>
      <c r="P1887" s="107"/>
      <c r="Q1887" s="107"/>
      <c r="R1887" s="107"/>
      <c r="S1887" s="107"/>
      <c r="T1887" s="107"/>
      <c r="U1887" s="107"/>
      <c r="V1887" s="107"/>
      <c r="W1887" s="107"/>
      <c r="X1887" s="107"/>
      <c r="Y1887" s="107"/>
      <c r="Z1887" s="107"/>
      <c r="AA1887" s="107"/>
      <c r="AB1887" s="107"/>
      <c r="AC1887" s="107"/>
      <c r="AD1887" s="107"/>
      <c r="AE1887" s="107"/>
      <c r="AF1887" s="107"/>
      <c r="AG1887" s="107"/>
      <c r="AH1887" s="107"/>
      <c r="AI1887" s="107"/>
      <c r="AJ1887" s="107"/>
      <c r="AK1887" s="107"/>
      <c r="AL1887" s="107"/>
      <c r="AM1887" s="107"/>
      <c r="AN1887" s="107"/>
      <c r="AO1887" s="107"/>
      <c r="AP1887" s="107"/>
      <c r="AQ1887" s="107"/>
      <c r="AR1887" s="107"/>
      <c r="AS1887" s="107"/>
      <c r="AT1887" s="107"/>
      <c r="AU1887" s="107"/>
      <c r="AV1887" s="107"/>
      <c r="AW1887" s="107"/>
      <c r="AX1887" s="107"/>
      <c r="AY1887" s="107"/>
      <c r="AZ1887" s="107"/>
      <c r="BA1887" s="107"/>
      <c r="BB1887" s="107"/>
      <c r="BC1887" s="107"/>
      <c r="BD1887" s="107"/>
      <c r="BE1887" s="107"/>
      <c r="BF1887" s="107"/>
      <c r="BG1887" s="107"/>
      <c r="BH1887" s="107"/>
      <c r="BI1887" s="107"/>
      <c r="BJ1887" s="107"/>
      <c r="BK1887" s="107"/>
      <c r="BL1887" s="107"/>
      <c r="BM1887" s="107"/>
      <c r="BN1887" s="107"/>
      <c r="BO1887" s="107"/>
      <c r="BP1887" s="107"/>
      <c r="BQ1887" s="107"/>
      <c r="BR1887" s="107"/>
      <c r="BS1887" s="107"/>
      <c r="BT1887" s="107"/>
      <c r="BU1887" s="107"/>
      <c r="BV1887" s="107"/>
      <c r="BW1887" s="107"/>
      <c r="BX1887" s="107"/>
      <c r="BY1887" s="107"/>
      <c r="BZ1887" s="107"/>
      <c r="CA1887" s="107"/>
      <c r="CB1887" s="107"/>
      <c r="CC1887" s="107"/>
      <c r="CD1887" s="107"/>
      <c r="CE1887" s="107"/>
      <c r="CF1887" s="107"/>
      <c r="CG1887" s="107"/>
      <c r="CH1887" s="107"/>
      <c r="CI1887" s="107"/>
      <c r="CJ1887" s="107"/>
      <c r="CK1887" s="107"/>
      <c r="CL1887" s="107"/>
      <c r="CM1887" s="107"/>
      <c r="CN1887" s="107"/>
      <c r="CO1887" s="107"/>
      <c r="CP1887" s="107"/>
      <c r="CQ1887" s="107"/>
      <c r="CR1887" s="107"/>
      <c r="CS1887" s="107"/>
      <c r="CT1887" s="107"/>
      <c r="CU1887" s="107"/>
      <c r="CV1887" s="107"/>
      <c r="CW1887" s="107"/>
      <c r="CX1887" s="107"/>
      <c r="CY1887" s="107"/>
      <c r="CZ1887" s="107"/>
      <c r="DA1887" s="107"/>
      <c r="DB1887" s="107"/>
      <c r="DC1887" s="107"/>
      <c r="DD1887" s="107"/>
      <c r="DE1887" s="107"/>
      <c r="DF1887" s="107"/>
      <c r="DG1887" s="107"/>
      <c r="DH1887" s="107"/>
      <c r="DI1887" s="107"/>
      <c r="DJ1887" s="107"/>
      <c r="DK1887" s="107"/>
      <c r="DL1887" s="107"/>
      <c r="DM1887" s="107"/>
      <c r="DN1887" s="107"/>
      <c r="DO1887" s="107"/>
      <c r="DP1887" s="107"/>
      <c r="DQ1887" s="107"/>
      <c r="DR1887" s="107"/>
      <c r="DS1887" s="107"/>
      <c r="DT1887" s="107"/>
      <c r="DU1887" s="107"/>
      <c r="DV1887" s="107"/>
      <c r="DW1887" s="107"/>
      <c r="DX1887" s="107"/>
      <c r="DY1887" s="107"/>
      <c r="DZ1887" s="107"/>
      <c r="EA1887" s="107"/>
      <c r="EB1887" s="107"/>
      <c r="EC1887" s="107"/>
      <c r="ED1887" s="107"/>
      <c r="EE1887" s="107"/>
      <c r="EF1887" s="107"/>
      <c r="EG1887" s="107"/>
      <c r="EH1887" s="107"/>
      <c r="EI1887" s="107"/>
      <c r="EJ1887" s="107"/>
      <c r="EK1887" s="107"/>
      <c r="EL1887" s="107"/>
      <c r="EM1887" s="107"/>
      <c r="EN1887" s="107"/>
      <c r="EO1887" s="107"/>
      <c r="EP1887" s="107"/>
      <c r="EQ1887" s="107"/>
      <c r="ER1887" s="107"/>
      <c r="ES1887" s="107"/>
      <c r="ET1887" s="107"/>
      <c r="EU1887" s="107"/>
      <c r="EV1887" s="107"/>
      <c r="EW1887" s="107"/>
      <c r="EX1887" s="107"/>
      <c r="EY1887" s="107"/>
      <c r="EZ1887" s="107"/>
      <c r="FA1887" s="107"/>
      <c r="FB1887" s="107"/>
      <c r="FC1887" s="107"/>
      <c r="FD1887" s="107"/>
      <c r="FE1887" s="107"/>
      <c r="FF1887" s="107"/>
      <c r="FG1887" s="107"/>
      <c r="FH1887" s="107"/>
      <c r="FI1887" s="107"/>
      <c r="FJ1887" s="107"/>
      <c r="FK1887" s="107"/>
      <c r="FL1887" s="107"/>
      <c r="FM1887" s="107"/>
      <c r="FN1887" s="107"/>
      <c r="FO1887" s="107"/>
      <c r="FP1887" s="107"/>
      <c r="FQ1887" s="107"/>
      <c r="FR1887" s="107"/>
      <c r="FS1887" s="107"/>
      <c r="FT1887" s="107"/>
      <c r="FU1887" s="107"/>
      <c r="FV1887" s="107"/>
      <c r="FW1887" s="107"/>
      <c r="FX1887" s="107"/>
      <c r="FY1887" s="107"/>
      <c r="FZ1887" s="107"/>
      <c r="GA1887" s="107"/>
      <c r="GB1887" s="107"/>
      <c r="GC1887" s="107"/>
      <c r="GD1887" s="107"/>
      <c r="GE1887" s="107"/>
      <c r="GF1887" s="107"/>
      <c r="GG1887" s="107"/>
      <c r="GH1887" s="107"/>
      <c r="GI1887" s="107"/>
      <c r="GJ1887" s="107"/>
      <c r="GK1887" s="107"/>
      <c r="GL1887" s="107"/>
      <c r="GM1887" s="107"/>
      <c r="GN1887" s="107"/>
      <c r="GO1887" s="107"/>
      <c r="GP1887" s="107"/>
      <c r="GQ1887" s="107"/>
      <c r="GR1887" s="107"/>
      <c r="GS1887" s="107"/>
      <c r="GT1887" s="107"/>
      <c r="GU1887" s="107"/>
      <c r="GV1887" s="107"/>
      <c r="GW1887" s="107"/>
      <c r="GX1887" s="107"/>
      <c r="GY1887" s="107"/>
      <c r="GZ1887" s="107"/>
      <c r="HA1887" s="107"/>
      <c r="HB1887" s="107"/>
      <c r="HC1887" s="107"/>
      <c r="HD1887" s="107"/>
      <c r="HE1887" s="107"/>
      <c r="HF1887" s="107"/>
      <c r="HG1887" s="107"/>
      <c r="HH1887" s="107"/>
      <c r="HI1887" s="107"/>
      <c r="HJ1887" s="107"/>
      <c r="HK1887" s="107"/>
      <c r="HL1887" s="107"/>
      <c r="HM1887" s="107"/>
      <c r="HN1887" s="107"/>
      <c r="HO1887" s="107"/>
      <c r="HP1887" s="107"/>
      <c r="HQ1887" s="107"/>
      <c r="HR1887" s="107"/>
      <c r="HS1887" s="107"/>
      <c r="HT1887" s="107"/>
      <c r="HU1887" s="107"/>
      <c r="HV1887" s="107"/>
      <c r="HW1887" s="107"/>
      <c r="HX1887" s="107"/>
      <c r="HY1887" s="107"/>
      <c r="HZ1887" s="107"/>
      <c r="IA1887" s="107"/>
      <c r="IB1887" s="107"/>
      <c r="IC1887" s="107"/>
      <c r="ID1887" s="107"/>
      <c r="IE1887" s="107"/>
      <c r="IF1887" s="107"/>
      <c r="IG1887" s="107"/>
      <c r="IH1887" s="107"/>
      <c r="II1887" s="107"/>
      <c r="IJ1887" s="107"/>
      <c r="IK1887" s="107"/>
      <c r="IL1887" s="108"/>
      <c r="IM1887" s="108"/>
    </row>
    <row r="1888" spans="1:14" ht="27.75" customHeight="1">
      <c r="A1888" s="16" t="s">
        <v>1207</v>
      </c>
      <c r="B1888" s="109"/>
      <c r="C1888" s="109"/>
      <c r="D1888" s="109"/>
      <c r="E1888" s="109"/>
      <c r="F1888" s="23">
        <v>466</v>
      </c>
      <c r="G1888" s="23">
        <v>466</v>
      </c>
      <c r="H1888" s="23" t="s">
        <v>858</v>
      </c>
      <c r="I1888" s="109" t="s">
        <v>984</v>
      </c>
      <c r="J1888" s="113"/>
      <c r="K1888" s="113"/>
      <c r="L1888" s="28"/>
      <c r="M1888" s="28"/>
      <c r="N1888" s="28"/>
    </row>
  </sheetData>
  <sheetProtection/>
  <autoFilter ref="A4:IM1888"/>
  <mergeCells count="81">
    <mergeCell ref="A1:C1"/>
    <mergeCell ref="D1:F1"/>
    <mergeCell ref="G1:I1"/>
    <mergeCell ref="J1:K1"/>
    <mergeCell ref="A2:K2"/>
    <mergeCell ref="B3:E3"/>
    <mergeCell ref="F3:H3"/>
    <mergeCell ref="J3:K3"/>
    <mergeCell ref="A3:A4"/>
    <mergeCell ref="A95:A96"/>
    <mergeCell ref="A99:A100"/>
    <mergeCell ref="A104:A107"/>
    <mergeCell ref="A108:A110"/>
    <mergeCell ref="A111:A112"/>
    <mergeCell ref="A113:A114"/>
    <mergeCell ref="A117:A119"/>
    <mergeCell ref="A120:A121"/>
    <mergeCell ref="A198:A199"/>
    <mergeCell ref="A200:A201"/>
    <mergeCell ref="A215:A216"/>
    <mergeCell ref="A221:A222"/>
    <mergeCell ref="A1886:A1887"/>
    <mergeCell ref="B95:B96"/>
    <mergeCell ref="B99:B100"/>
    <mergeCell ref="B104:B107"/>
    <mergeCell ref="B108:B110"/>
    <mergeCell ref="B111:B112"/>
    <mergeCell ref="B113:B114"/>
    <mergeCell ref="B117:B119"/>
    <mergeCell ref="B120:B121"/>
    <mergeCell ref="B198:B199"/>
    <mergeCell ref="B200:B201"/>
    <mergeCell ref="B215:B216"/>
    <mergeCell ref="B221:B222"/>
    <mergeCell ref="B1886:B1887"/>
    <mergeCell ref="C95:C96"/>
    <mergeCell ref="C99:C100"/>
    <mergeCell ref="C104:C107"/>
    <mergeCell ref="C108:C110"/>
    <mergeCell ref="C111:C112"/>
    <mergeCell ref="C113:C114"/>
    <mergeCell ref="C117:C119"/>
    <mergeCell ref="C120:C121"/>
    <mergeCell ref="C198:C199"/>
    <mergeCell ref="C200:C201"/>
    <mergeCell ref="C215:C216"/>
    <mergeCell ref="C221:C222"/>
    <mergeCell ref="C1886:C1887"/>
    <mergeCell ref="D1886:D1887"/>
    <mergeCell ref="E1886:E1887"/>
    <mergeCell ref="F95:F96"/>
    <mergeCell ref="F99:F100"/>
    <mergeCell ref="F104:F107"/>
    <mergeCell ref="F108:F110"/>
    <mergeCell ref="F111:F112"/>
    <mergeCell ref="F113:F114"/>
    <mergeCell ref="F117:F119"/>
    <mergeCell ref="F120:F121"/>
    <mergeCell ref="F198:F199"/>
    <mergeCell ref="F200:F201"/>
    <mergeCell ref="F215:F216"/>
    <mergeCell ref="F221:F222"/>
    <mergeCell ref="F1886:F1887"/>
    <mergeCell ref="G99:G100"/>
    <mergeCell ref="I3:I4"/>
    <mergeCell ref="I1886:I1887"/>
    <mergeCell ref="J95:J96"/>
    <mergeCell ref="J99:J100"/>
    <mergeCell ref="J104:J107"/>
    <mergeCell ref="J108:J110"/>
    <mergeCell ref="J111:J112"/>
    <mergeCell ref="J113:J114"/>
    <mergeCell ref="J117:J119"/>
    <mergeCell ref="K1886:K1887"/>
    <mergeCell ref="L99:L100"/>
    <mergeCell ref="J120:J121"/>
    <mergeCell ref="J198:J199"/>
    <mergeCell ref="J200:J201"/>
    <mergeCell ref="J215:J216"/>
    <mergeCell ref="J221:J222"/>
    <mergeCell ref="J1886:J1887"/>
  </mergeCells>
  <conditionalFormatting sqref="H1509">
    <cfRule type="expression" priority="21" dxfId="0" stopIfTrue="1">
      <formula>AND(ISNUMBER(#REF!),#REF!&lt;200)</formula>
    </cfRule>
  </conditionalFormatting>
  <conditionalFormatting sqref="A1585">
    <cfRule type="expression" priority="6" dxfId="0" stopIfTrue="1">
      <formula>AND(ISNUMBER(#REF!),#REF!&lt;200)</formula>
    </cfRule>
  </conditionalFormatting>
  <conditionalFormatting sqref="A1641">
    <cfRule type="expression" priority="7" dxfId="0" stopIfTrue="1">
      <formula>AND(ISNUMBER(#REF!),#REF!&lt;200)</formula>
    </cfRule>
  </conditionalFormatting>
  <conditionalFormatting sqref="A1888">
    <cfRule type="expression" priority="2" dxfId="0" stopIfTrue="1">
      <formula>AND(ISNUMBER(#REF!),#REF!&lt;200)</formula>
    </cfRule>
  </conditionalFormatting>
  <conditionalFormatting sqref="A7:A74">
    <cfRule type="expression" priority="12" dxfId="0" stopIfTrue="1">
      <formula>AND(ISNUMBER(#REF!),#REF!&lt;200)</formula>
    </cfRule>
  </conditionalFormatting>
  <conditionalFormatting sqref="A251:A330">
    <cfRule type="expression" priority="16" dxfId="0" stopIfTrue="1">
      <formula>AND(ISNUMBER(#REF!),#REF!&lt;200)</formula>
    </cfRule>
  </conditionalFormatting>
  <conditionalFormatting sqref="A331:A418">
    <cfRule type="expression" priority="5" dxfId="0" stopIfTrue="1">
      <formula>AND(ISNUMBER(#REF!),#REF!&lt;200)</formula>
    </cfRule>
  </conditionalFormatting>
  <conditionalFormatting sqref="A424:A443">
    <cfRule type="expression" priority="3" dxfId="0" stopIfTrue="1">
      <formula>AND(ISNUMBER(#REF!),#REF!&lt;200)</formula>
    </cfRule>
  </conditionalFormatting>
  <conditionalFormatting sqref="A462:A749">
    <cfRule type="expression" priority="15" dxfId="0" stopIfTrue="1">
      <formula>AND(ISNUMBER(#REF!),#REF!&lt;200)</formula>
    </cfRule>
  </conditionalFormatting>
  <conditionalFormatting sqref="A750:A1019">
    <cfRule type="expression" priority="4" dxfId="0" stopIfTrue="1">
      <formula>AND(ISNUMBER(#REF!),#REF!&lt;200)</formula>
    </cfRule>
  </conditionalFormatting>
  <conditionalFormatting sqref="A1023:A1136">
    <cfRule type="expression" priority="1" dxfId="0" stopIfTrue="1">
      <formula>AND(ISNUMBER(#REF!),#REF!&lt;200)</formula>
    </cfRule>
  </conditionalFormatting>
  <conditionalFormatting sqref="A1387:A1401">
    <cfRule type="expression" priority="10" dxfId="0" stopIfTrue="1">
      <formula>AND(ISNUMBER(#REF!),#REF!&lt;200)</formula>
    </cfRule>
  </conditionalFormatting>
  <conditionalFormatting sqref="A1881:A1885">
    <cfRule type="expression" priority="14" dxfId="0" stopIfTrue="1">
      <formula>AND(ISNUMBER(#REF!),#REF!&lt;200)</formula>
    </cfRule>
  </conditionalFormatting>
  <conditionalFormatting sqref="K1353:K1361">
    <cfRule type="expression" priority="8" dxfId="0" stopIfTrue="1">
      <formula>AND(ISNUMBER(#REF!),#REF!&lt;200)</formula>
    </cfRule>
  </conditionalFormatting>
  <conditionalFormatting sqref="A5:A6 A248:A250 A419:A423 A444:A455 A460:A461 A1020:A1021 A1204 A1200 A1217 A1879:A1880 A1793:A1794 A1451:D1451 A1334 A1580:A1584 I1375:K1375 A1376:A1385 A1375:G1375 K1386 A1352:A1368 F1451:K1451 I1369:K1369 A1370:A1374 A1522 A1369:G1369 A1386:E1386 F1509:G1509 I1509:K1509 A1402:A1450 A1509:D1509">
    <cfRule type="expression" priority="28" dxfId="0" stopIfTrue="1">
      <formula>AND(ISNUMBER(#REF!),#REF!&lt;200)</formula>
    </cfRule>
  </conditionalFormatting>
  <conditionalFormatting sqref="A1022 A1137 A1190">
    <cfRule type="expression" priority="11" dxfId="0" stopIfTrue="1">
      <formula>AND(ISNUMBER(#REF!),#REF!&lt;200)</formula>
    </cfRule>
  </conditionalFormatting>
  <printOptions horizontalCentered="1"/>
  <pageMargins left="0.59" right="0.59" top="0.79" bottom="0.79" header="0.51" footer="0.51"/>
  <pageSetup firstPageNumber="15" useFirstPageNumber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Inc.</cp:lastModifiedBy>
  <cp:lastPrinted>2018-03-29T03:23:51Z</cp:lastPrinted>
  <dcterms:created xsi:type="dcterms:W3CDTF">2006-09-13T03:21:51Z</dcterms:created>
  <dcterms:modified xsi:type="dcterms:W3CDTF">2018-12-28T04:02:35Z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14</vt:lpwstr>
  </property>
</Properties>
</file>