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<sst xmlns="http://schemas.openxmlformats.org/spreadsheetml/2006/main" count="85" uniqueCount="81">
  <si>
    <t>附件2</t>
  </si>
  <si>
    <t>剑阁县2020年一般公共预算收支调整表</t>
  </si>
  <si>
    <t>单位：万元</t>
  </si>
  <si>
    <t>预算科目</t>
  </si>
  <si>
    <t>年初预算数</t>
  </si>
  <si>
    <t>调整预算数</t>
  </si>
  <si>
    <t>变动情况</t>
  </si>
  <si>
    <t>一、税收收入</t>
  </si>
  <si>
    <t>一、一般公共服务</t>
  </si>
  <si>
    <t xml:space="preserve">    增值税</t>
  </si>
  <si>
    <t>二、外交</t>
  </si>
  <si>
    <t xml:space="preserve">    消费税</t>
  </si>
  <si>
    <t>三、国防</t>
  </si>
  <si>
    <t xml:space="preserve">    企业所得税</t>
  </si>
  <si>
    <t>四、公共安全</t>
  </si>
  <si>
    <t xml:space="preserve">    企业所得税退税</t>
  </si>
  <si>
    <t>五、教育</t>
  </si>
  <si>
    <t xml:space="preserve">    个人所得税</t>
  </si>
  <si>
    <t>六、科学技术</t>
  </si>
  <si>
    <t xml:space="preserve">    资源税</t>
  </si>
  <si>
    <t>七、文化旅游体育与传媒</t>
  </si>
  <si>
    <t xml:space="preserve">    城市维护建设税</t>
  </si>
  <si>
    <t>八、社会保障和就业</t>
  </si>
  <si>
    <t xml:space="preserve">    房产税</t>
  </si>
  <si>
    <t>九、卫生健康</t>
  </si>
  <si>
    <t xml:space="preserve">    印花税</t>
  </si>
  <si>
    <t>十、节能环保</t>
  </si>
  <si>
    <t xml:space="preserve">    城镇土地使用税</t>
  </si>
  <si>
    <t>十一、城乡社区</t>
  </si>
  <si>
    <t xml:space="preserve">    土地增值税</t>
  </si>
  <si>
    <t>十二、农林水</t>
  </si>
  <si>
    <t xml:space="preserve">    车船税</t>
  </si>
  <si>
    <t>十三、交通运输</t>
  </si>
  <si>
    <t xml:space="preserve">    耕地占用税</t>
  </si>
  <si>
    <t>十四、资源勘探信息等</t>
  </si>
  <si>
    <t xml:space="preserve">    契税</t>
  </si>
  <si>
    <t>十五、商业服务业等</t>
  </si>
  <si>
    <t xml:space="preserve">    烟叶税</t>
  </si>
  <si>
    <t>十六、金融</t>
  </si>
  <si>
    <t xml:space="preserve">    环境保护税</t>
  </si>
  <si>
    <t>十七、援助其他地区</t>
  </si>
  <si>
    <t xml:space="preserve">    其他税收收入</t>
  </si>
  <si>
    <t>十八、自然资源海洋气象等</t>
  </si>
  <si>
    <t>二、非税收入</t>
  </si>
  <si>
    <t>十九、住房保障</t>
  </si>
  <si>
    <t xml:space="preserve">    专项收入</t>
  </si>
  <si>
    <t>二十、粮油物资储备</t>
  </si>
  <si>
    <t xml:space="preserve">    行政事业性收费收入</t>
  </si>
  <si>
    <t>二十一、灾害防治及应急管理</t>
  </si>
  <si>
    <t xml:space="preserve">    罚没收入</t>
  </si>
  <si>
    <t>二十二、预备费</t>
  </si>
  <si>
    <t xml:space="preserve">    国有资本经营收入</t>
  </si>
  <si>
    <t>二十三、债务还本付息支出</t>
  </si>
  <si>
    <t xml:space="preserve">    国有资源（资产）有偿使用收入</t>
  </si>
  <si>
    <t>二十四、其他支出</t>
  </si>
  <si>
    <t xml:space="preserve">    捐赠收入</t>
  </si>
  <si>
    <t>二十五、债务发行费用支出</t>
  </si>
  <si>
    <t xml:space="preserve">    政府住房基金收入</t>
  </si>
  <si>
    <t xml:space="preserve">    其他收入</t>
  </si>
  <si>
    <t>收 入 合 计</t>
  </si>
  <si>
    <t>一般公共预算支出合计</t>
  </si>
  <si>
    <t xml:space="preserve">转移性收入         </t>
  </si>
  <si>
    <t>转移性支出</t>
  </si>
  <si>
    <t xml:space="preserve">    返还性收入</t>
  </si>
  <si>
    <t>上解上级支出</t>
  </si>
  <si>
    <t xml:space="preserve">    一般性转移支付收入</t>
  </si>
  <si>
    <t>安排预算稳定调节基金</t>
  </si>
  <si>
    <t xml:space="preserve">    专项转移支付收入</t>
  </si>
  <si>
    <t>地方政府债务还本支出</t>
  </si>
  <si>
    <t>接受其他地区援助收入</t>
  </si>
  <si>
    <t>债务收入</t>
  </si>
  <si>
    <t xml:space="preserve">    政府债券转贷收入(新增债券)</t>
  </si>
  <si>
    <t xml:space="preserve">    政府债券转贷收入（再融资债券）</t>
  </si>
  <si>
    <t>上年结余收入</t>
  </si>
  <si>
    <t>动用预算稳定调节基金</t>
  </si>
  <si>
    <t xml:space="preserve">调入资金   </t>
  </si>
  <si>
    <t xml:space="preserve">    政府性基金预算调入</t>
  </si>
  <si>
    <t xml:space="preserve">    国有资本经营预算调入</t>
  </si>
  <si>
    <t xml:space="preserve">    其他资金调入</t>
  </si>
  <si>
    <t>收 入 总 计</t>
  </si>
  <si>
    <t>支 出 总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</si>
</sst>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#,##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/>
    <xf numFmtId="176" fontId="9" fillId="0" borderId="1" xfId="5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176" fontId="9" fillId="0" borderId="1" xfId="49" applyNumberFormat="1" applyFont="1" applyFill="1" applyBorder="1" applyAlignment="1">
      <alignment vertical="center"/>
    </xf>
    <xf numFmtId="176" fontId="9" fillId="0" borderId="1" xfId="49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一般预算简表_2006年预算执行及2007年预算安排(新科目　A4)" xfId="49"/>
    <cellStyle name="常规_200704(第一稿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A2" sqref="A2:H2"/>
    </sheetView>
  </sheetViews>
  <sheetFormatPr defaultColWidth="9" defaultRowHeight="14.25" outlineLevelCol="7"/>
  <cols>
    <col min="1" max="1" width="23.7833333333333" style="1" customWidth="1"/>
    <col min="2" max="2" width="10.55" style="1" customWidth="1"/>
    <col min="3" max="3" width="11.0083333333333" style="1" customWidth="1"/>
    <col min="4" max="4" width="9.66666666666667" style="1" customWidth="1"/>
    <col min="5" max="5" width="25.5333333333333" style="1" customWidth="1"/>
    <col min="6" max="6" width="9.93333333333333" style="1" customWidth="1"/>
    <col min="7" max="7" width="11.0416666666667" style="1" customWidth="1"/>
    <col min="8" max="8" width="9.65" style="1" customWidth="1"/>
    <col min="9" max="9" width="13.75" style="1"/>
    <col min="10" max="10" width="12.625" style="1"/>
    <col min="11" max="16384" width="9" style="1"/>
  </cols>
  <sheetData>
    <row r="1" s="1" customFormat="1" ht="18" customHeight="1" spans="1:1">
      <c r="A1" s="2" t="s">
        <v>0</v>
      </c>
    </row>
    <row r="2" s="2" customFormat="1" ht="27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20.25" customHeight="1" spans="1:7">
      <c r="A3" s="2"/>
      <c r="B3" s="1"/>
      <c r="C3" s="1"/>
      <c r="D3" s="1"/>
      <c r="E3" s="1"/>
      <c r="F3" s="1"/>
      <c r="G3" s="1" t="s">
        <v>2</v>
      </c>
    </row>
    <row r="4" s="1" customFormat="1" ht="23" customHeight="1" spans="1:8">
      <c r="A4" s="8" t="s">
        <v>3</v>
      </c>
      <c r="B4" s="8" t="s">
        <v>4</v>
      </c>
      <c r="C4" s="8" t="s">
        <v>5</v>
      </c>
      <c r="D4" s="8" t="s">
        <v>6</v>
      </c>
      <c r="E4" s="8" t="s">
        <v>3</v>
      </c>
      <c r="F4" s="8" t="s">
        <v>4</v>
      </c>
      <c r="G4" s="8" t="s">
        <v>5</v>
      </c>
      <c r="H4" s="8" t="s">
        <v>6</v>
      </c>
    </row>
    <row r="5" s="1" customFormat="1" ht="16" customHeight="1" spans="1:8">
      <c r="A5" s="9" t="s">
        <v>7</v>
      </c>
      <c r="B5" s="10">
        <f>SUM(B6:B22)</f>
        <v>19867</v>
      </c>
      <c r="C5" s="10">
        <f>SUM(C6:C22)</f>
        <v>19490</v>
      </c>
      <c r="D5" s="10">
        <f>SUM(D6:D22)</f>
        <v>-377</v>
      </c>
      <c r="E5" s="11" t="s">
        <v>8</v>
      </c>
      <c r="F5" s="12">
        <v>27450</v>
      </c>
      <c r="G5" s="12">
        <v>27957</v>
      </c>
      <c r="H5" s="12">
        <f t="shared" ref="H5:H20" si="0">G5-F5</f>
        <v>507</v>
      </c>
    </row>
    <row r="6" s="1" customFormat="1" ht="16" customHeight="1" spans="1:8">
      <c r="A6" s="11" t="s">
        <v>9</v>
      </c>
      <c r="B6" s="12">
        <v>7624</v>
      </c>
      <c r="C6" s="12">
        <v>7256</v>
      </c>
      <c r="D6" s="12">
        <f t="shared" ref="D6:D22" si="1">C6-B6</f>
        <v>-368</v>
      </c>
      <c r="E6" s="11" t="s">
        <v>10</v>
      </c>
      <c r="F6" s="12"/>
      <c r="G6" s="12"/>
      <c r="H6" s="12"/>
    </row>
    <row r="7" s="1" customFormat="1" ht="16" customHeight="1" spans="1:8">
      <c r="A7" s="11" t="s">
        <v>11</v>
      </c>
      <c r="B7" s="12"/>
      <c r="C7" s="12"/>
      <c r="D7" s="12"/>
      <c r="E7" s="11" t="s">
        <v>12</v>
      </c>
      <c r="F7" s="12">
        <v>398</v>
      </c>
      <c r="G7" s="12">
        <v>444</v>
      </c>
      <c r="H7" s="12">
        <f t="shared" si="0"/>
        <v>46</v>
      </c>
    </row>
    <row r="8" s="1" customFormat="1" ht="16" customHeight="1" spans="1:8">
      <c r="A8" s="11" t="s">
        <v>13</v>
      </c>
      <c r="B8" s="12">
        <v>1121</v>
      </c>
      <c r="C8" s="12">
        <v>1236</v>
      </c>
      <c r="D8" s="12">
        <f t="shared" si="1"/>
        <v>115</v>
      </c>
      <c r="E8" s="11" t="s">
        <v>14</v>
      </c>
      <c r="F8" s="12">
        <v>10933</v>
      </c>
      <c r="G8" s="12">
        <f>14037+309-745</f>
        <v>13601</v>
      </c>
      <c r="H8" s="12">
        <f t="shared" si="0"/>
        <v>2668</v>
      </c>
    </row>
    <row r="9" s="1" customFormat="1" ht="16" customHeight="1" spans="1:8">
      <c r="A9" s="11" t="s">
        <v>15</v>
      </c>
      <c r="B9" s="12"/>
      <c r="C9" s="12"/>
      <c r="D9" s="12"/>
      <c r="E9" s="11" t="s">
        <v>16</v>
      </c>
      <c r="F9" s="12">
        <v>57746</v>
      </c>
      <c r="G9" s="12">
        <f>65725+265</f>
        <v>65990</v>
      </c>
      <c r="H9" s="12">
        <f t="shared" si="0"/>
        <v>8244</v>
      </c>
    </row>
    <row r="10" s="1" customFormat="1" ht="16" customHeight="1" spans="1:8">
      <c r="A10" s="11" t="s">
        <v>17</v>
      </c>
      <c r="B10" s="12">
        <v>572</v>
      </c>
      <c r="C10" s="12">
        <v>605</v>
      </c>
      <c r="D10" s="12">
        <f t="shared" si="1"/>
        <v>33</v>
      </c>
      <c r="E10" s="11" t="s">
        <v>18</v>
      </c>
      <c r="F10" s="12">
        <v>496</v>
      </c>
      <c r="G10" s="12">
        <v>586</v>
      </c>
      <c r="H10" s="12">
        <f t="shared" si="0"/>
        <v>90</v>
      </c>
    </row>
    <row r="11" s="1" customFormat="1" ht="16" customHeight="1" spans="1:8">
      <c r="A11" s="11" t="s">
        <v>19</v>
      </c>
      <c r="B11" s="12">
        <v>2669</v>
      </c>
      <c r="C11" s="12">
        <v>2601</v>
      </c>
      <c r="D11" s="12">
        <f t="shared" si="1"/>
        <v>-68</v>
      </c>
      <c r="E11" s="11" t="s">
        <v>20</v>
      </c>
      <c r="F11" s="12">
        <v>3854</v>
      </c>
      <c r="G11" s="12">
        <v>4439</v>
      </c>
      <c r="H11" s="12">
        <f t="shared" si="0"/>
        <v>585</v>
      </c>
    </row>
    <row r="12" s="1" customFormat="1" ht="16" customHeight="1" spans="1:8">
      <c r="A12" s="11" t="s">
        <v>21</v>
      </c>
      <c r="B12" s="12">
        <v>1100</v>
      </c>
      <c r="C12" s="12">
        <v>1014</v>
      </c>
      <c r="D12" s="12">
        <f t="shared" si="1"/>
        <v>-86</v>
      </c>
      <c r="E12" s="11" t="s">
        <v>22</v>
      </c>
      <c r="F12" s="12">
        <v>53902</v>
      </c>
      <c r="G12" s="12">
        <v>58003</v>
      </c>
      <c r="H12" s="12">
        <f t="shared" si="0"/>
        <v>4101</v>
      </c>
    </row>
    <row r="13" s="1" customFormat="1" ht="16" customHeight="1" spans="1:8">
      <c r="A13" s="11" t="s">
        <v>23</v>
      </c>
      <c r="B13" s="12">
        <v>450</v>
      </c>
      <c r="C13" s="12">
        <v>440</v>
      </c>
      <c r="D13" s="12">
        <f t="shared" si="1"/>
        <v>-10</v>
      </c>
      <c r="E13" s="11" t="s">
        <v>24</v>
      </c>
      <c r="F13" s="12">
        <v>25277</v>
      </c>
      <c r="G13" s="12">
        <v>29796</v>
      </c>
      <c r="H13" s="12">
        <f t="shared" si="0"/>
        <v>4519</v>
      </c>
    </row>
    <row r="14" s="1" customFormat="1" ht="16" customHeight="1" spans="1:8">
      <c r="A14" s="11" t="s">
        <v>25</v>
      </c>
      <c r="B14" s="12">
        <v>262</v>
      </c>
      <c r="C14" s="12">
        <v>342</v>
      </c>
      <c r="D14" s="12">
        <f t="shared" si="1"/>
        <v>80</v>
      </c>
      <c r="E14" s="11" t="s">
        <v>26</v>
      </c>
      <c r="F14" s="12">
        <v>3601</v>
      </c>
      <c r="G14" s="12">
        <f>6452+1485</f>
        <v>7937</v>
      </c>
      <c r="H14" s="12">
        <f t="shared" si="0"/>
        <v>4336</v>
      </c>
    </row>
    <row r="15" s="1" customFormat="1" ht="16" customHeight="1" spans="1:8">
      <c r="A15" s="11" t="s">
        <v>27</v>
      </c>
      <c r="B15" s="12">
        <v>182</v>
      </c>
      <c r="C15" s="12">
        <v>229</v>
      </c>
      <c r="D15" s="12">
        <f t="shared" si="1"/>
        <v>47</v>
      </c>
      <c r="E15" s="11" t="s">
        <v>28</v>
      </c>
      <c r="F15" s="12">
        <v>3482</v>
      </c>
      <c r="G15" s="12">
        <v>5030</v>
      </c>
      <c r="H15" s="12">
        <f t="shared" si="0"/>
        <v>1548</v>
      </c>
    </row>
    <row r="16" s="1" customFormat="1" ht="16" customHeight="1" spans="1:8">
      <c r="A16" s="11" t="s">
        <v>29</v>
      </c>
      <c r="B16" s="12">
        <v>800</v>
      </c>
      <c r="C16" s="12">
        <v>940</v>
      </c>
      <c r="D16" s="12">
        <f t="shared" si="1"/>
        <v>140</v>
      </c>
      <c r="E16" s="11" t="s">
        <v>30</v>
      </c>
      <c r="F16" s="12">
        <v>100715</v>
      </c>
      <c r="G16" s="12">
        <v>119271</v>
      </c>
      <c r="H16" s="12">
        <f t="shared" si="0"/>
        <v>18556</v>
      </c>
    </row>
    <row r="17" s="1" customFormat="1" ht="16" customHeight="1" spans="1:8">
      <c r="A17" s="11" t="s">
        <v>31</v>
      </c>
      <c r="B17" s="12">
        <v>650</v>
      </c>
      <c r="C17" s="12">
        <v>713</v>
      </c>
      <c r="D17" s="12">
        <f t="shared" si="1"/>
        <v>63</v>
      </c>
      <c r="E17" s="11" t="s">
        <v>32</v>
      </c>
      <c r="F17" s="12">
        <v>4892</v>
      </c>
      <c r="G17" s="12">
        <v>16735</v>
      </c>
      <c r="H17" s="12">
        <f t="shared" si="0"/>
        <v>11843</v>
      </c>
    </row>
    <row r="18" s="1" customFormat="1" ht="16" customHeight="1" spans="1:8">
      <c r="A18" s="11" t="s">
        <v>33</v>
      </c>
      <c r="B18" s="12">
        <v>500</v>
      </c>
      <c r="C18" s="12">
        <v>300</v>
      </c>
      <c r="D18" s="12">
        <f t="shared" si="1"/>
        <v>-200</v>
      </c>
      <c r="E18" s="11" t="s">
        <v>34</v>
      </c>
      <c r="F18" s="12">
        <v>1151</v>
      </c>
      <c r="G18" s="12">
        <v>2092</v>
      </c>
      <c r="H18" s="12">
        <f t="shared" si="0"/>
        <v>941</v>
      </c>
    </row>
    <row r="19" s="1" customFormat="1" ht="16" customHeight="1" spans="1:8">
      <c r="A19" s="11" t="s">
        <v>35</v>
      </c>
      <c r="B19" s="12">
        <v>2300</v>
      </c>
      <c r="C19" s="12">
        <v>2341</v>
      </c>
      <c r="D19" s="12">
        <f t="shared" si="1"/>
        <v>41</v>
      </c>
      <c r="E19" s="11" t="s">
        <v>36</v>
      </c>
      <c r="F19" s="12">
        <v>731</v>
      </c>
      <c r="G19" s="12">
        <v>1470</v>
      </c>
      <c r="H19" s="12">
        <f t="shared" si="0"/>
        <v>739</v>
      </c>
    </row>
    <row r="20" s="1" customFormat="1" ht="16" customHeight="1" spans="1:8">
      <c r="A20" s="11" t="s">
        <v>37</v>
      </c>
      <c r="B20" s="12">
        <v>1500</v>
      </c>
      <c r="C20" s="12">
        <v>1331</v>
      </c>
      <c r="D20" s="12">
        <f t="shared" si="1"/>
        <v>-169</v>
      </c>
      <c r="E20" s="11" t="s">
        <v>38</v>
      </c>
      <c r="F20" s="12">
        <v>36</v>
      </c>
      <c r="G20" s="12">
        <v>41</v>
      </c>
      <c r="H20" s="12">
        <f t="shared" si="0"/>
        <v>5</v>
      </c>
    </row>
    <row r="21" s="1" customFormat="1" ht="16" customHeight="1" spans="1:8">
      <c r="A21" s="11" t="s">
        <v>39</v>
      </c>
      <c r="B21" s="12">
        <v>137</v>
      </c>
      <c r="C21" s="12">
        <v>85</v>
      </c>
      <c r="D21" s="12">
        <f t="shared" si="1"/>
        <v>-52</v>
      </c>
      <c r="E21" s="11" t="s">
        <v>40</v>
      </c>
      <c r="F21" s="12"/>
      <c r="G21" s="12"/>
      <c r="H21" s="12"/>
    </row>
    <row r="22" s="1" customFormat="1" ht="16" customHeight="1" spans="1:8">
      <c r="A22" s="11" t="s">
        <v>41</v>
      </c>
      <c r="B22" s="12"/>
      <c r="C22" s="12">
        <v>57</v>
      </c>
      <c r="D22" s="12">
        <f t="shared" si="1"/>
        <v>57</v>
      </c>
      <c r="E22" s="11" t="s">
        <v>42</v>
      </c>
      <c r="F22" s="12">
        <v>2697</v>
      </c>
      <c r="G22" s="12">
        <v>3455</v>
      </c>
      <c r="H22" s="12">
        <f t="shared" ref="H22:H28" si="2">G22-F22</f>
        <v>758</v>
      </c>
    </row>
    <row r="23" s="1" customFormat="1" ht="16" customHeight="1" spans="1:8">
      <c r="A23" s="9" t="s">
        <v>43</v>
      </c>
      <c r="B23" s="10">
        <f>SUM(B24:B31)</f>
        <v>16662</v>
      </c>
      <c r="C23" s="10">
        <f>SUM(C24:C31)</f>
        <v>17437</v>
      </c>
      <c r="D23" s="10">
        <f>SUM(D24:D31)</f>
        <v>775</v>
      </c>
      <c r="E23" s="11" t="s">
        <v>44</v>
      </c>
      <c r="F23" s="12">
        <v>11771</v>
      </c>
      <c r="G23" s="12">
        <v>18103</v>
      </c>
      <c r="H23" s="12">
        <f t="shared" si="2"/>
        <v>6332</v>
      </c>
    </row>
    <row r="24" s="1" customFormat="1" ht="16" customHeight="1" spans="1:8">
      <c r="A24" s="11" t="s">
        <v>45</v>
      </c>
      <c r="B24" s="12">
        <v>1100</v>
      </c>
      <c r="C24" s="12">
        <v>1381</v>
      </c>
      <c r="D24" s="12">
        <f t="shared" ref="D24:D26" si="3">C24-B24</f>
        <v>281</v>
      </c>
      <c r="E24" s="11" t="s">
        <v>46</v>
      </c>
      <c r="F24" s="12">
        <v>700</v>
      </c>
      <c r="G24" s="12">
        <v>1359</v>
      </c>
      <c r="H24" s="12">
        <f t="shared" si="2"/>
        <v>659</v>
      </c>
    </row>
    <row r="25" s="1" customFormat="1" ht="16" customHeight="1" spans="1:8">
      <c r="A25" s="11" t="s">
        <v>47</v>
      </c>
      <c r="B25" s="12">
        <v>600</v>
      </c>
      <c r="C25" s="12">
        <v>379</v>
      </c>
      <c r="D25" s="12">
        <f t="shared" si="3"/>
        <v>-221</v>
      </c>
      <c r="E25" s="11" t="s">
        <v>48</v>
      </c>
      <c r="F25" s="12">
        <v>1243</v>
      </c>
      <c r="G25" s="12">
        <v>5326</v>
      </c>
      <c r="H25" s="12">
        <f t="shared" si="2"/>
        <v>4083</v>
      </c>
    </row>
    <row r="26" s="1" customFormat="1" ht="16" customHeight="1" spans="1:8">
      <c r="A26" s="11" t="s">
        <v>49</v>
      </c>
      <c r="B26" s="12">
        <v>700</v>
      </c>
      <c r="C26" s="12">
        <v>632</v>
      </c>
      <c r="D26" s="12">
        <f t="shared" si="3"/>
        <v>-68</v>
      </c>
      <c r="E26" s="11" t="s">
        <v>50</v>
      </c>
      <c r="F26" s="12">
        <v>3274</v>
      </c>
      <c r="G26" s="12"/>
      <c r="H26" s="12">
        <f t="shared" si="2"/>
        <v>-3274</v>
      </c>
    </row>
    <row r="27" s="1" customFormat="1" ht="16" customHeight="1" spans="1:8">
      <c r="A27" s="11" t="s">
        <v>51</v>
      </c>
      <c r="B27" s="12"/>
      <c r="C27" s="12"/>
      <c r="D27" s="12"/>
      <c r="E27" s="11" t="s">
        <v>52</v>
      </c>
      <c r="F27" s="12">
        <v>11546</v>
      </c>
      <c r="G27" s="12">
        <v>11546</v>
      </c>
      <c r="H27" s="12">
        <f t="shared" si="2"/>
        <v>0</v>
      </c>
    </row>
    <row r="28" s="1" customFormat="1" ht="27" customHeight="1" spans="1:8">
      <c r="A28" s="11" t="s">
        <v>53</v>
      </c>
      <c r="B28" s="12">
        <v>13962</v>
      </c>
      <c r="C28" s="12">
        <v>14966</v>
      </c>
      <c r="D28" s="12">
        <f t="shared" ref="D28:D33" si="4">C28-B28</f>
        <v>1004</v>
      </c>
      <c r="E28" s="11" t="s">
        <v>54</v>
      </c>
      <c r="F28" s="12">
        <v>1476</v>
      </c>
      <c r="G28" s="12">
        <f>1074+355</f>
        <v>1429</v>
      </c>
      <c r="H28" s="12">
        <f t="shared" si="2"/>
        <v>-47</v>
      </c>
    </row>
    <row r="29" s="1" customFormat="1" ht="16" customHeight="1" spans="1:8">
      <c r="A29" s="11" t="s">
        <v>55</v>
      </c>
      <c r="B29" s="12"/>
      <c r="C29" s="12"/>
      <c r="D29" s="12"/>
      <c r="E29" s="13" t="s">
        <v>56</v>
      </c>
      <c r="F29" s="12"/>
      <c r="G29" s="12"/>
      <c r="H29" s="12"/>
    </row>
    <row r="30" s="3" customFormat="1" ht="16" customHeight="1" spans="1:8">
      <c r="A30" s="11" t="s">
        <v>57</v>
      </c>
      <c r="B30" s="12">
        <v>300</v>
      </c>
      <c r="C30" s="12">
        <v>79</v>
      </c>
      <c r="D30" s="12">
        <f t="shared" si="4"/>
        <v>-221</v>
      </c>
      <c r="E30" s="14"/>
      <c r="F30" s="12"/>
      <c r="G30" s="12"/>
      <c r="H30" s="12"/>
    </row>
    <row r="31" s="3" customFormat="1" ht="16" customHeight="1" spans="1:8">
      <c r="A31" s="11" t="s">
        <v>58</v>
      </c>
      <c r="B31" s="12"/>
      <c r="C31" s="12"/>
      <c r="D31" s="12"/>
      <c r="E31" s="14"/>
      <c r="F31" s="12"/>
      <c r="G31" s="12"/>
      <c r="H31" s="12"/>
    </row>
    <row r="32" s="1" customFormat="1" ht="16" customHeight="1" spans="1:8">
      <c r="A32" s="15" t="s">
        <v>59</v>
      </c>
      <c r="B32" s="10">
        <f>B5+B23</f>
        <v>36529</v>
      </c>
      <c r="C32" s="10">
        <f>C5+C23</f>
        <v>36927</v>
      </c>
      <c r="D32" s="10">
        <f>D5+D23</f>
        <v>398</v>
      </c>
      <c r="E32" s="16" t="s">
        <v>60</v>
      </c>
      <c r="F32" s="10">
        <f>SUM(F5:F31)</f>
        <v>327371</v>
      </c>
      <c r="G32" s="10">
        <f>SUM(G5:G31)</f>
        <v>394610</v>
      </c>
      <c r="H32" s="10">
        <f t="shared" ref="H32:H36" si="5">G32-F32</f>
        <v>67239</v>
      </c>
    </row>
    <row r="33" s="1" customFormat="1" ht="16" customHeight="1" spans="1:8">
      <c r="A33" s="11" t="s">
        <v>61</v>
      </c>
      <c r="B33" s="12">
        <f>SUM(B34:B36)</f>
        <v>280308</v>
      </c>
      <c r="C33" s="12">
        <f>SUM(C34:C36)</f>
        <v>339896</v>
      </c>
      <c r="D33" s="12">
        <f t="shared" si="4"/>
        <v>59588</v>
      </c>
      <c r="E33" s="11" t="s">
        <v>62</v>
      </c>
      <c r="F33" s="12"/>
      <c r="G33" s="12"/>
      <c r="H33" s="12"/>
    </row>
    <row r="34" s="1" customFormat="1" ht="16" customHeight="1" spans="1:8">
      <c r="A34" s="11" t="s">
        <v>63</v>
      </c>
      <c r="B34" s="12">
        <v>8444</v>
      </c>
      <c r="C34" s="12">
        <v>8444</v>
      </c>
      <c r="D34" s="12"/>
      <c r="E34" s="11" t="s">
        <v>64</v>
      </c>
      <c r="F34" s="12">
        <v>14681</v>
      </c>
      <c r="G34" s="12">
        <v>14228</v>
      </c>
      <c r="H34" s="12">
        <f t="shared" si="5"/>
        <v>-453</v>
      </c>
    </row>
    <row r="35" s="1" customFormat="1" ht="16" customHeight="1" spans="1:8">
      <c r="A35" s="11" t="s">
        <v>65</v>
      </c>
      <c r="B35" s="12">
        <v>264588</v>
      </c>
      <c r="C35" s="12">
        <v>309702</v>
      </c>
      <c r="D35" s="12">
        <f t="shared" ref="D35:D42" si="6">C35-B35</f>
        <v>45114</v>
      </c>
      <c r="E35" s="11" t="s">
        <v>66</v>
      </c>
      <c r="F35" s="12"/>
      <c r="G35" s="12"/>
      <c r="H35" s="12"/>
    </row>
    <row r="36" s="1" customFormat="1" ht="16" customHeight="1" spans="1:8">
      <c r="A36" s="11" t="s">
        <v>67</v>
      </c>
      <c r="B36" s="12">
        <v>7276</v>
      </c>
      <c r="C36" s="12">
        <v>21750</v>
      </c>
      <c r="D36" s="12">
        <f t="shared" si="6"/>
        <v>14474</v>
      </c>
      <c r="E36" s="11" t="s">
        <v>68</v>
      </c>
      <c r="F36" s="12">
        <v>3720</v>
      </c>
      <c r="G36" s="12">
        <f>3720+33480</f>
        <v>37200</v>
      </c>
      <c r="H36" s="12">
        <f t="shared" si="5"/>
        <v>33480</v>
      </c>
    </row>
    <row r="37" s="1" customFormat="1" ht="16" customHeight="1" spans="1:8">
      <c r="A37" s="11" t="s">
        <v>69</v>
      </c>
      <c r="B37" s="12">
        <v>4210</v>
      </c>
      <c r="C37" s="12">
        <v>4210</v>
      </c>
      <c r="D37" s="12">
        <f t="shared" si="6"/>
        <v>0</v>
      </c>
      <c r="E37" s="11"/>
      <c r="F37" s="12"/>
      <c r="G37" s="12"/>
      <c r="H37" s="12"/>
    </row>
    <row r="38" s="4" customFormat="1" ht="16" customHeight="1" spans="1:8">
      <c r="A38" s="17" t="s">
        <v>70</v>
      </c>
      <c r="B38" s="12">
        <f>B39</f>
        <v>0</v>
      </c>
      <c r="C38" s="12">
        <f>C39+C40</f>
        <v>42280</v>
      </c>
      <c r="D38" s="12">
        <f t="shared" si="6"/>
        <v>42280</v>
      </c>
      <c r="E38" s="18"/>
      <c r="F38" s="12"/>
      <c r="G38" s="12"/>
      <c r="H38" s="12"/>
    </row>
    <row r="39" s="5" customFormat="1" ht="27" customHeight="1" spans="1:8">
      <c r="A39" s="19" t="s">
        <v>71</v>
      </c>
      <c r="B39" s="12">
        <v>0</v>
      </c>
      <c r="C39" s="12">
        <v>8800</v>
      </c>
      <c r="D39" s="12">
        <f t="shared" si="6"/>
        <v>8800</v>
      </c>
      <c r="E39" s="20"/>
      <c r="F39" s="12"/>
      <c r="G39" s="12"/>
      <c r="H39" s="12"/>
    </row>
    <row r="40" s="6" customFormat="1" ht="27" customHeight="1" spans="1:8">
      <c r="A40" s="19" t="s">
        <v>72</v>
      </c>
      <c r="B40" s="12"/>
      <c r="C40" s="12">
        <v>33480</v>
      </c>
      <c r="D40" s="12">
        <f t="shared" si="6"/>
        <v>33480</v>
      </c>
      <c r="E40" s="20"/>
      <c r="F40" s="12"/>
      <c r="G40" s="12"/>
      <c r="H40" s="12"/>
    </row>
    <row r="41" s="1" customFormat="1" ht="16" customHeight="1" spans="1:8">
      <c r="A41" s="11" t="s">
        <v>73</v>
      </c>
      <c r="B41" s="12"/>
      <c r="C41" s="12"/>
      <c r="D41" s="12">
        <f t="shared" si="6"/>
        <v>0</v>
      </c>
      <c r="E41" s="11"/>
      <c r="F41" s="12"/>
      <c r="G41" s="12"/>
      <c r="H41" s="12"/>
    </row>
    <row r="42" s="1" customFormat="1" ht="16" customHeight="1" spans="1:8">
      <c r="A42" s="11" t="s">
        <v>74</v>
      </c>
      <c r="B42" s="12">
        <v>14675</v>
      </c>
      <c r="C42" s="12">
        <v>14675</v>
      </c>
      <c r="D42" s="12">
        <f t="shared" si="6"/>
        <v>0</v>
      </c>
      <c r="E42" s="13"/>
      <c r="F42" s="12"/>
      <c r="G42" s="12"/>
      <c r="H42" s="12"/>
    </row>
    <row r="43" s="1" customFormat="1" ht="16" customHeight="1" spans="1:8">
      <c r="A43" s="11" t="s">
        <v>75</v>
      </c>
      <c r="B43" s="12">
        <f>B44+B45+B46</f>
        <v>10050</v>
      </c>
      <c r="C43" s="12">
        <f>C44+C45+C46</f>
        <v>8050</v>
      </c>
      <c r="D43" s="12">
        <f>D44+D45+D46</f>
        <v>-2000</v>
      </c>
      <c r="E43" s="13"/>
      <c r="F43" s="12"/>
      <c r="G43" s="12"/>
      <c r="H43" s="12"/>
    </row>
    <row r="44" s="5" customFormat="1" ht="16" customHeight="1" spans="1:8">
      <c r="A44" s="21" t="s">
        <v>76</v>
      </c>
      <c r="B44" s="12">
        <v>10000</v>
      </c>
      <c r="C44" s="12">
        <v>8000</v>
      </c>
      <c r="D44" s="12">
        <f t="shared" ref="D44:D47" si="7">C44-B44</f>
        <v>-2000</v>
      </c>
      <c r="E44" s="20"/>
      <c r="F44" s="12"/>
      <c r="G44" s="12"/>
      <c r="H44" s="12"/>
    </row>
    <row r="45" s="5" customFormat="1" ht="16" customHeight="1" spans="1:8">
      <c r="A45" s="21" t="s">
        <v>77</v>
      </c>
      <c r="B45" s="12">
        <v>50</v>
      </c>
      <c r="C45" s="12">
        <v>50</v>
      </c>
      <c r="D45" s="12">
        <f t="shared" si="7"/>
        <v>0</v>
      </c>
      <c r="E45" s="20"/>
      <c r="F45" s="12"/>
      <c r="G45" s="12"/>
      <c r="H45" s="12"/>
    </row>
    <row r="46" s="6" customFormat="1" ht="16" customHeight="1" spans="1:8">
      <c r="A46" s="22" t="s">
        <v>78</v>
      </c>
      <c r="B46" s="12"/>
      <c r="C46" s="12"/>
      <c r="D46" s="12">
        <f t="shared" si="7"/>
        <v>0</v>
      </c>
      <c r="E46" s="23"/>
      <c r="F46" s="12"/>
      <c r="G46" s="12"/>
      <c r="H46" s="12"/>
    </row>
    <row r="47" s="1" customFormat="1" ht="16" customHeight="1" spans="1:8">
      <c r="A47" s="24" t="s">
        <v>79</v>
      </c>
      <c r="B47" s="10">
        <f>B32+B33+B37+B41+B42+B43+B38</f>
        <v>345772</v>
      </c>
      <c r="C47" s="10">
        <f>C32+C33+C37+C41+C42+C43+C38</f>
        <v>446038</v>
      </c>
      <c r="D47" s="10">
        <f t="shared" si="7"/>
        <v>100266</v>
      </c>
      <c r="E47" s="24" t="s">
        <v>80</v>
      </c>
      <c r="F47" s="10">
        <f>F32+F33+F34+F35+F36</f>
        <v>345772</v>
      </c>
      <c r="G47" s="10">
        <f>G32+G33+G34+G35+G36</f>
        <v>446038</v>
      </c>
      <c r="H47" s="10">
        <f>G47-F47</f>
        <v>100266</v>
      </c>
    </row>
  </sheetData>
  <mergeCells count="1"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Aal izz Well</cp:lastModifiedBy>
  <dcterms:created xsi:type="dcterms:W3CDTF">2020-12-28T07:55:47Z</dcterms:created>
  <dcterms:modified xsi:type="dcterms:W3CDTF">2020-12-28T07:56:21Z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